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'BS'!$A$1:$F$71</definedName>
    <definedName name="_xlnm.Print_Area" localSheetId="3">'CF'!$A$1:$E$79</definedName>
    <definedName name="_xlnm.Print_Area" localSheetId="2">'Equity'!$A$1:$L$81</definedName>
    <definedName name="_xlnm.Print_Area" localSheetId="4">'Notes'!$A$1:$Q$280</definedName>
  </definedNames>
  <calcPr fullCalcOnLoad="1"/>
</workbook>
</file>

<file path=xl/sharedStrings.xml><?xml version="1.0" encoding="utf-8"?>
<sst xmlns="http://schemas.openxmlformats.org/spreadsheetml/2006/main" count="569" uniqueCount="408">
  <si>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</si>
  <si>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</si>
  <si>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</si>
  <si>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</si>
  <si>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</si>
  <si>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</si>
  <si>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</si>
  <si>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</si>
  <si>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</si>
  <si>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</si>
  <si>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</si>
  <si>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</si>
  <si>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</si>
  <si>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</si>
  <si>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</si>
  <si>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</si>
  <si>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</si>
  <si>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</si>
  <si>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</si>
  <si>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</si>
  <si>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</si>
  <si>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</si>
  <si>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</si>
  <si>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</si>
  <si>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</si>
  <si>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</si>
  <si>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</si>
  <si>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</si>
  <si>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</si>
  <si>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</si>
  <si>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</si>
  <si>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</si>
  <si>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</si>
  <si>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</si>
  <si>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</si>
  <si>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</si>
  <si>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</si>
  <si>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</si>
  <si>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</si>
  <si>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</si>
  <si>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</si>
  <si>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</si>
  <si>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</si>
  <si>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</si>
  <si>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</si>
  <si>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</si>
  <si>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</si>
  <si>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</si>
  <si>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</si>
  <si>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</si>
  <si>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</si>
  <si>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</si>
  <si>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</si>
  <si>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</si>
  <si>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</si>
  <si>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</si>
  <si>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</si>
  <si>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</si>
  <si>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</si>
  <si>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</si>
  <si>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</si>
  <si>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</si>
  <si>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</si>
  <si>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</si>
  <si>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</si>
  <si>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</si>
  <si>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</si>
  <si>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</si>
  <si>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</si>
  <si>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</si>
  <si>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</si>
  <si>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</si>
  <si>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</si>
  <si>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</si>
  <si>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</si>
  <si>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</si>
  <si>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</si>
  <si>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</si>
  <si>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</si>
  <si>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</si>
  <si>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</si>
  <si>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</si>
  <si>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</si>
  <si>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</si>
  <si>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</si>
  <si>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</si>
  <si>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</si>
  <si>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</si>
  <si>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</si>
  <si>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</si>
  <si>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</si>
  <si>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</si>
  <si>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</si>
  <si>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</si>
  <si>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</si>
  <si>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</si>
  <si>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</si>
  <si>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CASH FLOWS FROM FINANCING ACTIVITIES</t>
  </si>
  <si>
    <t>Interest paid</t>
  </si>
  <si>
    <t>Net Change in Cash &amp; Cash Equivalents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</si>
  <si>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</si>
  <si>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</si>
  <si>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</si>
  <si>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</si>
  <si>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</si>
  <si>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</si>
  <si>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</si>
  <si>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</si>
  <si>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</si>
  <si>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</si>
  <si>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</si>
  <si>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</si>
  <si>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</si>
  <si>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</si>
  <si>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</si>
  <si>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</si>
  <si>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</si>
  <si>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</si>
  <si>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</si>
  <si>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</si>
  <si>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</si>
  <si>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</si>
  <si>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</si>
  <si>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</si>
  <si>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</si>
  <si>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</si>
  <si>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</si>
  <si>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</si>
  <si>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</si>
  <si>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</si>
  <si>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</si>
  <si>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</si>
  <si>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</si>
  <si>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</si>
  <si>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</si>
  <si>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</si>
  <si>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</si>
  <si>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</si>
  <si>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</si>
  <si>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</si>
  <si>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</si>
  <si>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</si>
  <si>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</si>
  <si>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</si>
  <si>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</si>
  <si>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</si>
  <si>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</si>
  <si>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</si>
  <si>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</si>
  <si>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</si>
  <si>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</si>
  <si>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</si>
  <si>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</si>
  <si>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</si>
  <si>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</si>
  <si>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</si>
  <si>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</si>
  <si>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</si>
  <si>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</si>
  <si>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</si>
  <si>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</si>
  <si>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</si>
  <si>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</si>
  <si>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</si>
  <si>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</si>
  <si>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</si>
  <si>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</si>
  <si>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</si>
  <si>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</si>
  <si>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</si>
  <si>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</si>
  <si>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</si>
  <si>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</si>
  <si>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</si>
  <si>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</si>
  <si>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</si>
  <si>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</si>
  <si>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</si>
  <si>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</si>
  <si>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B9</t>
  </si>
  <si>
    <t>Group Borrowings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</si>
  <si>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</si>
  <si>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</si>
  <si>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</si>
  <si>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</si>
  <si>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</si>
  <si>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</si>
  <si>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</si>
  <si>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</si>
  <si>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</si>
  <si>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</si>
  <si>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</si>
  <si>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</si>
  <si>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</si>
  <si>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</si>
  <si>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</si>
  <si>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</si>
  <si>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</si>
  <si>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</si>
  <si>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</si>
  <si>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</si>
  <si>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</si>
  <si>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</si>
  <si>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</si>
  <si>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</si>
  <si>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</si>
  <si>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>The condensed consolidated balance sheet should be read in conjunction with the audited financial statements for the year ended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</si>
  <si>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</si>
  <si>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</si>
  <si>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</si>
  <si>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</si>
  <si>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</si>
  <si>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</si>
  <si>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</si>
  <si>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</si>
  <si>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</si>
  <si>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</si>
  <si>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</si>
  <si>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</si>
  <si>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Prepaid lease payments</t>
  </si>
  <si>
    <t>Equity Component of</t>
  </si>
  <si>
    <t>RCCPS-B</t>
  </si>
  <si>
    <t>Foreign exchange differences</t>
  </si>
  <si>
    <t>Adjustments for :-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</si>
  <si>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</si>
  <si>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</si>
  <si>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</si>
  <si>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</si>
  <si>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</si>
  <si>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Sdn. Bhd., Naturelle Sdn. Bhd. and Harta Sekata Sdn. Bhd.</t>
  </si>
  <si>
    <t>Other expenses</t>
  </si>
  <si>
    <t>Due from associates, net</t>
  </si>
  <si>
    <t>Depreciation on property, plant and equipment</t>
  </si>
  <si>
    <t>Impairment of short term investments</t>
  </si>
  <si>
    <t>At 1 July 2008</t>
  </si>
  <si>
    <t>Cancellation of ICB</t>
  </si>
  <si>
    <t>accompanying explanatory notes attached to the interim financial statements.</t>
  </si>
  <si>
    <t>holders of the Company (RM'000)</t>
  </si>
  <si>
    <t>equity holders of the Company</t>
  </si>
  <si>
    <t>Equity holders of the Company</t>
  </si>
  <si>
    <t>Minority interests</t>
  </si>
  <si>
    <t>Bad debts recovered</t>
  </si>
  <si>
    <t>Interests</t>
  </si>
  <si>
    <t xml:space="preserve">There were no issuance and repayment of debts and equity securities, share buy-backs, share cancellations, shares held as </t>
  </si>
  <si>
    <t>At beginning of the quarter</t>
  </si>
  <si>
    <t>At end of the quarter</t>
  </si>
  <si>
    <t xml:space="preserve">At Book value </t>
  </si>
  <si>
    <t>Allowance for doubtful debts</t>
  </si>
  <si>
    <t xml:space="preserve">      equity holders of the Company</t>
  </si>
  <si>
    <t xml:space="preserve">The condensed consolidated income statements should be read in conjunction with the audited financial statements </t>
  </si>
  <si>
    <t>Reversal of allowance for doubtful debts</t>
  </si>
  <si>
    <t>As previously stated</t>
  </si>
  <si>
    <t>At 1 July 2008 (restated)</t>
  </si>
  <si>
    <t>Issue of ordinary shares</t>
  </si>
  <si>
    <t>Conversion of ICULS</t>
  </si>
  <si>
    <t>Prior year adjustment</t>
  </si>
  <si>
    <t>for the year ended 30 June 2009 and the accompanying explanatory notes attached to the interim financial statements.</t>
  </si>
  <si>
    <t>30 June 2009 and the accompanying explanatory notes attached to the interim financial statements.</t>
  </si>
  <si>
    <t>Due to affiliated companies, net</t>
  </si>
  <si>
    <t>Gain on disposal of subsidiaries</t>
  </si>
  <si>
    <t>Net cash (used in)/generated from operating activities</t>
  </si>
  <si>
    <t>Proceeds from disposal of subsidiaries</t>
  </si>
  <si>
    <t>Net cash generated from/(used in) investing activities</t>
  </si>
  <si>
    <t>Repayment from disposed subsidiaries</t>
  </si>
  <si>
    <t>year ended 30 June 2009 and the accompanying explanatory notes attached to the interim financial statements .</t>
  </si>
  <si>
    <t>At 1 July 2009</t>
  </si>
  <si>
    <t xml:space="preserve"> representing net expenses</t>
  </si>
  <si>
    <t xml:space="preserve"> recognised directly in equity</t>
  </si>
  <si>
    <t>Total recognised income</t>
  </si>
  <si>
    <t>Disposal of subsidiaries</t>
  </si>
  <si>
    <t>Total recognised loss</t>
  </si>
  <si>
    <t>Additioal investment in a subsidiary</t>
  </si>
  <si>
    <t xml:space="preserve">The condensed consolidated statement of changes in equity should be read in conjunction with the audited financial statements for the year ended 30 June 2009 and the </t>
  </si>
  <si>
    <t>30 June 2009.  These explanatory notes attached to the interim financial statements provide an explanation of events and</t>
  </si>
  <si>
    <t>since the year ended 30 June 2009.</t>
  </si>
  <si>
    <t>The auditors' report on the financial statements for the year ended 30 June 2009 was not qualified.</t>
  </si>
  <si>
    <t>There were no material changes in estimates of amounts reported in prior quarters of the current financial period or changes in</t>
  </si>
  <si>
    <t>the year ended 30 June 2009.</t>
  </si>
  <si>
    <t>There were no changes in other contingent liabilities and contingent assets since the last annual balance sheet as at 30 June 2009.</t>
  </si>
  <si>
    <t>During the financial quarter, the Company did not enter into any agreement to dispose part or the entire equity interest in MA Realty</t>
  </si>
  <si>
    <t>Deposits with financial institutions *</t>
  </si>
  <si>
    <t>Cash and bank balances *</t>
  </si>
  <si>
    <t>Loss before tax</t>
  </si>
  <si>
    <t>Proceeds from disposal of short term investments</t>
  </si>
  <si>
    <t>Cash &amp; Cash Equivalents at beginning of year</t>
  </si>
  <si>
    <t>* excluding trust monies not available for use</t>
  </si>
  <si>
    <t>Impairment during the quarter</t>
  </si>
  <si>
    <t>Loss per share attributable to</t>
  </si>
  <si>
    <t>Redemption of RCCPS-B</t>
  </si>
  <si>
    <t>Additions of ICULS</t>
  </si>
  <si>
    <t>Redemption of loan stock</t>
  </si>
  <si>
    <t>Disposals during the quarter</t>
  </si>
  <si>
    <t>year to date</t>
  </si>
  <si>
    <t>30 June 2010</t>
  </si>
  <si>
    <t>Dividend income</t>
  </si>
  <si>
    <t>Operating profit/(loss)</t>
  </si>
  <si>
    <t>Waiver of interest</t>
  </si>
  <si>
    <t>continuing operations, net of tax</t>
  </si>
  <si>
    <t>Discontinued Operations</t>
  </si>
  <si>
    <t>Profit/(loss) for the year</t>
  </si>
  <si>
    <t>For the Fourth Quarter Ended 30 June 2010</t>
  </si>
  <si>
    <t>30 June 2009</t>
  </si>
  <si>
    <t>Profit/(loss) before tax</t>
  </si>
  <si>
    <t>Profit/(loss) for the year from</t>
  </si>
  <si>
    <t>discontinued operations, net of tax</t>
  </si>
  <si>
    <t>As at 30 June 2010</t>
  </si>
  <si>
    <t>Assets of disposal group classified as held for sale</t>
  </si>
  <si>
    <t>Liabilities directly associated with disposal group classified as held for sale</t>
  </si>
  <si>
    <t>For the year ended 30 June 2010</t>
  </si>
  <si>
    <t>Loss during the year</t>
  </si>
  <si>
    <t xml:space="preserve"> and expenses for the year</t>
  </si>
  <si>
    <t xml:space="preserve">Elimination of RCCPS-B held by </t>
  </si>
  <si>
    <t>the Company</t>
  </si>
  <si>
    <t>Investment in subsidiaries written-off</t>
  </si>
  <si>
    <t>At 30 June 2010</t>
  </si>
  <si>
    <t>Comparative year ended 30 June 2009</t>
  </si>
  <si>
    <t>(These figures have been audited)</t>
  </si>
  <si>
    <t>Issue of shares</t>
  </si>
  <si>
    <t>Cancellation of ICULS</t>
  </si>
  <si>
    <t xml:space="preserve">Premium paid on acquisition of </t>
  </si>
  <si>
    <t>minority interest</t>
  </si>
  <si>
    <t>At 30 June 2009</t>
  </si>
  <si>
    <t>- Continuing operations</t>
  </si>
  <si>
    <t>- Discontinued operations</t>
  </si>
  <si>
    <t>Gain on disposal of property, plant and equipments</t>
  </si>
  <si>
    <t>Reversal of impairment for short term investment</t>
  </si>
  <si>
    <t>Investment in subsidiaries written off</t>
  </si>
  <si>
    <t>Loss on disposal of short term investments</t>
  </si>
  <si>
    <t>Operating profit before working capital changes</t>
  </si>
  <si>
    <t>Changes in land held for developments</t>
  </si>
  <si>
    <t>Cash generated from operating activities</t>
  </si>
  <si>
    <t>Premium paid on acquisition of minority interests</t>
  </si>
  <si>
    <t>Repayments from borrowings</t>
  </si>
  <si>
    <t>Redemption of debt instruments and restructured loans</t>
  </si>
  <si>
    <t>Net cash used in financing activities</t>
  </si>
  <si>
    <t>Cash &amp; Cash Equivalents at end of year</t>
  </si>
  <si>
    <t>Cash &amp; cash equivalents at the end of the financial year comprise the following:</t>
  </si>
  <si>
    <t>Year To Date</t>
  </si>
  <si>
    <t>30 June 2009 except for amendment to FRS 118 on Revenue.</t>
  </si>
  <si>
    <t xml:space="preserve">Accordingly, the change in accounting policy has been accounted  for restrospectively and the comparative as at 30 June 2009 </t>
  </si>
  <si>
    <t>are restated:</t>
  </si>
  <si>
    <t>As previously</t>
  </si>
  <si>
    <t>Continuing operations:</t>
  </si>
  <si>
    <t>stated</t>
  </si>
  <si>
    <t>Reclassification</t>
  </si>
  <si>
    <t>As restated</t>
  </si>
  <si>
    <t>Comparative year to date 2009:</t>
  </si>
  <si>
    <t>Comparative quarter 2009:</t>
  </si>
  <si>
    <t>There were no unusual items affecting assets, liabilities, equity, net income or cash flows during the financial year to date.</t>
  </si>
  <si>
    <t>treasury shares and resale of treasury shares in the current quarter except for the following:</t>
  </si>
  <si>
    <t>Nominal value</t>
  </si>
  <si>
    <t>Converted/ Debts</t>
  </si>
  <si>
    <t>New ordinary</t>
  </si>
  <si>
    <t xml:space="preserve">Outstanding </t>
  </si>
  <si>
    <t>Financial instruments/debts</t>
  </si>
  <si>
    <t>Repayment</t>
  </si>
  <si>
    <t>shares issued</t>
  </si>
  <si>
    <t>as at 30 June 2010</t>
  </si>
  <si>
    <t>ICULS converted to new ordinary shares</t>
  </si>
  <si>
    <t xml:space="preserve">Redeemable Unsecured Loan </t>
  </si>
  <si>
    <t xml:space="preserve">  Stocks ("RULS")</t>
  </si>
  <si>
    <t>Olympia Industries Berhad - Restructured</t>
  </si>
  <si>
    <t xml:space="preserve">  Term Loan ("OIB-RTL")</t>
  </si>
  <si>
    <t>Dairy Maid Resort &amp; Recreation Sdn Bhd -</t>
  </si>
  <si>
    <t xml:space="preserve">    Restructured Term Loan ("DMRR-RTL")</t>
  </si>
  <si>
    <t>No dividend has been paid and/or recommended for the current financial year to date.</t>
  </si>
  <si>
    <t>Total continuing operations</t>
  </si>
  <si>
    <t>Loss after tax for continuing operations</t>
  </si>
  <si>
    <t>Total loss from operations</t>
  </si>
  <si>
    <t>There were no material events subsequent to the end of the current financial year to date.</t>
  </si>
  <si>
    <t xml:space="preserve">million in the preceding quarter ended 31 March 2010.  The increase in Group's revenue was mainly due to higher sales registered by  </t>
  </si>
  <si>
    <t>property division.</t>
  </si>
  <si>
    <t xml:space="preserve">tax of RM41.2 million reported in the preceding quarter ended 31 March 2010.   This was mainly due to loss on disposal of marketable </t>
  </si>
  <si>
    <t>securities in the preceding quarter.</t>
  </si>
  <si>
    <t>tax of RM39.0 million reported in the preceding quarter ended 31 March 2010.  This was mainly due to loss on disposal of marketable</t>
  </si>
  <si>
    <t>securities of RM42.9 million in the preceding quarter.</t>
  </si>
  <si>
    <t>In the absence of a definitive economic recovery, the Group do not expect any material improvements on the results for the financial</t>
  </si>
  <si>
    <t>year ending 30 June 2011.</t>
  </si>
  <si>
    <t>Current income tax</t>
  </si>
  <si>
    <t xml:space="preserve">The effective tax rate of the Group for the current year to date is disproportionate to the statutory tax rate due to tax on profits of  </t>
  </si>
  <si>
    <t>There were no sale of unquoted investments and properties for the current financial year to date.</t>
  </si>
  <si>
    <t>Investment in quoted securities as at 30 June 2010:</t>
  </si>
  <si>
    <t>As at 30 June 2010, the Group borrowings are as follows :</t>
  </si>
  <si>
    <t>Secured short term borrowings:</t>
  </si>
  <si>
    <t>Secured long term borrowings:</t>
  </si>
  <si>
    <t>Earning/(Loss) Per Share</t>
  </si>
  <si>
    <t xml:space="preserve">Basic profit/(loss) per share amounts are calculated by dividing profit/(loss) for the year attributable to ordinary equity holders </t>
  </si>
  <si>
    <t>of the Company by the weighted average number of ordinary shares in issue during the financial year held by the Company.</t>
  </si>
  <si>
    <t>Profit/(loss) attributable to ordinary equity</t>
  </si>
  <si>
    <t>Basic profit/(loss) per share (Sen)</t>
  </si>
  <si>
    <t xml:space="preserve">For the purpose of calculating diluted profit/(loss) per share, the profit/(loss) for the year attributable to ordinary equity holders </t>
  </si>
  <si>
    <t xml:space="preserve">of the Company and the weighted average number of ordinary shares in issue during the financial year have been adjusted for </t>
  </si>
  <si>
    <t>the dilutive effects of all potential ordinary shares, i.e. ICULS and ICB.</t>
  </si>
  <si>
    <t xml:space="preserve">Adjusted profit/(loss) attributable to ordinary </t>
  </si>
  <si>
    <t>Diluted profit/(loss) per share (Sen)</t>
  </si>
  <si>
    <t>Warrant have been excluded in the calculation of diluted profit/(loss) per share as they are anti-dilutive.</t>
  </si>
  <si>
    <t>No dividend has been declared for the current financial year ended 30 June 2010 (30 June 2009: Nil).</t>
  </si>
  <si>
    <t>Term loan from Danaharta</t>
  </si>
  <si>
    <t>Bad debts written off</t>
  </si>
  <si>
    <t>The Group's profit after taxation for the current quarter ended 30 June 2010 amounted to RM0.01 million as compared to a loss after</t>
  </si>
  <si>
    <t>Loss from discontinued operations</t>
  </si>
  <si>
    <t>Loss for the year from</t>
  </si>
  <si>
    <t>The Group's revenue for continued operations for the current quarter ended 30 June 2010 was higher at RM75.7 million from RM70.4</t>
  </si>
  <si>
    <t>The Group's  profit before taxation for the current quarter ended 30 June 2010 amounted to RM6.5 million as compared to a loss before</t>
  </si>
  <si>
    <t>Capital Commitments contracted but not provided for in the interim financial statements as at 30 June 2010 are as follows:</t>
  </si>
  <si>
    <t>Loss before tax from:</t>
  </si>
  <si>
    <t>There were no changes in the Composition of the Group for the current financial year to date.</t>
  </si>
  <si>
    <t>27 August 2010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</si>
</sst>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#,##0.0_);\(#,##0.0\)"/>
    <numFmt numFmtId="183" formatCode="0.0"/>
    <numFmt numFmtId="184" formatCode="0.000%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80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80" fontId="4" fillId="0" borderId="0" xfId="15" applyNumberFormat="1" applyFont="1" applyFill="1" applyAlignment="1">
      <alignment/>
    </xf>
    <xf numFmtId="180" fontId="1" fillId="0" borderId="0" xfId="15" applyNumberFormat="1" applyFont="1" applyFill="1" applyAlignment="1" quotePrefix="1">
      <alignment horizontal="center"/>
    </xf>
    <xf numFmtId="180" fontId="1" fillId="0" borderId="0" xfId="15" applyNumberFormat="1" applyFont="1" applyFill="1" applyAlignment="1">
      <alignment horizontal="center"/>
    </xf>
    <xf numFmtId="180" fontId="2" fillId="0" borderId="1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80" fontId="2" fillId="0" borderId="2" xfId="15" applyNumberFormat="1" applyFont="1" applyFill="1" applyBorder="1" applyAlignment="1">
      <alignment/>
    </xf>
    <xf numFmtId="180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179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/>
    </xf>
    <xf numFmtId="181" fontId="2" fillId="0" borderId="0" xfId="15" applyNumberFormat="1" applyFont="1" applyFill="1" applyAlignment="1">
      <alignment horizontal="right"/>
    </xf>
    <xf numFmtId="181" fontId="2" fillId="0" borderId="0" xfId="15" applyNumberFormat="1" applyFont="1" applyFill="1" applyAlignment="1">
      <alignment horizontal="center"/>
    </xf>
    <xf numFmtId="180" fontId="2" fillId="0" borderId="3" xfId="19" applyNumberFormat="1" applyFont="1" applyFill="1" applyBorder="1">
      <alignment/>
      <protection/>
    </xf>
    <xf numFmtId="180" fontId="2" fillId="0" borderId="4" xfId="15" applyNumberFormat="1" applyFont="1" applyFill="1" applyBorder="1" applyAlignment="1">
      <alignment/>
    </xf>
    <xf numFmtId="180" fontId="2" fillId="0" borderId="5" xfId="15" applyNumberFormat="1" applyFont="1" applyFill="1" applyBorder="1" applyAlignment="1">
      <alignment/>
    </xf>
    <xf numFmtId="180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80" fontId="2" fillId="0" borderId="6" xfId="15" applyNumberFormat="1" applyFont="1" applyFill="1" applyBorder="1" applyAlignment="1">
      <alignment/>
    </xf>
    <xf numFmtId="180" fontId="2" fillId="0" borderId="7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179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180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80" fontId="1" fillId="0" borderId="0" xfId="15" applyNumberFormat="1" applyFont="1" applyFill="1" applyBorder="1" applyAlignment="1">
      <alignment horizontal="center"/>
    </xf>
    <xf numFmtId="180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80" fontId="2" fillId="0" borderId="1" xfId="19" applyNumberFormat="1" applyFont="1" applyFill="1" applyBorder="1">
      <alignment/>
      <protection/>
    </xf>
    <xf numFmtId="180" fontId="2" fillId="0" borderId="0" xfId="19" applyNumberFormat="1" applyFont="1" applyFill="1" applyBorder="1">
      <alignment/>
      <protection/>
    </xf>
    <xf numFmtId="180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80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80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 horizontal="right"/>
      <protection/>
    </xf>
    <xf numFmtId="180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80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80" fontId="2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 quotePrefix="1">
      <alignment horizontal="center"/>
      <protection/>
    </xf>
    <xf numFmtId="180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80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179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80" fontId="2" fillId="0" borderId="0" xfId="19" applyNumberFormat="1" applyFont="1" applyFill="1" applyAlignment="1">
      <alignment horizontal="center" vertical="top"/>
      <protection/>
    </xf>
    <xf numFmtId="180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80" fontId="2" fillId="0" borderId="1" xfId="19" applyNumberFormat="1" applyFont="1" applyFill="1" applyBorder="1" applyAlignment="1">
      <alignment horizontal="right"/>
      <protection/>
    </xf>
    <xf numFmtId="180" fontId="2" fillId="0" borderId="0" xfId="15" applyNumberFormat="1" applyFont="1" applyFill="1" applyAlignment="1" quotePrefix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81" fontId="2" fillId="0" borderId="2" xfId="19" applyNumberFormat="1" applyFont="1" applyFill="1" applyBorder="1">
      <alignment/>
      <protection/>
    </xf>
    <xf numFmtId="182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80" fontId="8" fillId="0" borderId="0" xfId="19" applyNumberFormat="1" applyFont="1" applyFill="1" applyAlignment="1" quotePrefix="1">
      <alignment horizontal="right" vertical="top"/>
      <protection/>
    </xf>
    <xf numFmtId="180" fontId="2" fillId="0" borderId="0" xfId="19" applyNumberFormat="1" applyFont="1" applyFill="1" applyAlignment="1">
      <alignment horizontal="right" vertical="top"/>
      <protection/>
    </xf>
    <xf numFmtId="181" fontId="2" fillId="0" borderId="2" xfId="19" applyNumberFormat="1" applyFont="1" applyFill="1" applyBorder="1" applyAlignment="1">
      <alignment horizontal="right" vertical="top"/>
      <protection/>
    </xf>
    <xf numFmtId="181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80" fontId="1" fillId="0" borderId="0" xfId="15" applyNumberFormat="1" applyFont="1" applyFill="1" applyAlignment="1">
      <alignment/>
    </xf>
    <xf numFmtId="180" fontId="2" fillId="0" borderId="0" xfId="15" applyNumberFormat="1" applyFont="1" applyFill="1" applyBorder="1" applyAlignment="1">
      <alignment horizontal="center"/>
    </xf>
    <xf numFmtId="180" fontId="2" fillId="0" borderId="0" xfId="15" applyNumberFormat="1" applyFont="1" applyFill="1" applyBorder="1" applyAlignment="1" quotePrefix="1">
      <alignment horizontal="center"/>
    </xf>
    <xf numFmtId="180" fontId="2" fillId="0" borderId="1" xfId="15" applyNumberFormat="1" applyFont="1" applyFill="1" applyBorder="1" applyAlignment="1" quotePrefix="1">
      <alignment horizontal="center"/>
    </xf>
    <xf numFmtId="180" fontId="2" fillId="0" borderId="0" xfId="15" applyNumberFormat="1" applyFont="1" applyFill="1" applyAlignment="1" quotePrefix="1">
      <alignment horizontal="center"/>
    </xf>
    <xf numFmtId="180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80" fontId="2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center"/>
    </xf>
    <xf numFmtId="180" fontId="2" fillId="0" borderId="1" xfId="19" applyNumberFormat="1" applyFont="1" applyFill="1" applyBorder="1" applyAlignment="1">
      <alignment horizontal="right" vertical="top"/>
      <protection/>
    </xf>
    <xf numFmtId="180" fontId="2" fillId="0" borderId="0" xfId="19" applyNumberFormat="1" applyFont="1" applyFill="1" applyBorder="1" applyAlignment="1">
      <alignment horizontal="right"/>
      <protection/>
    </xf>
    <xf numFmtId="180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80" fontId="1" fillId="0" borderId="16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 horizontal="right"/>
    </xf>
    <xf numFmtId="180" fontId="1" fillId="0" borderId="10" xfId="15" applyNumberFormat="1" applyFont="1" applyFill="1" applyBorder="1" applyAlignment="1">
      <alignment horizontal="right"/>
    </xf>
    <xf numFmtId="180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80" fontId="1" fillId="0" borderId="17" xfId="15" applyNumberFormat="1" applyFont="1" applyFill="1" applyBorder="1" applyAlignment="1">
      <alignment horizontal="right"/>
    </xf>
    <xf numFmtId="180" fontId="1" fillId="0" borderId="5" xfId="15" applyNumberFormat="1" applyFont="1" applyFill="1" applyBorder="1" applyAlignment="1">
      <alignment horizontal="right"/>
    </xf>
    <xf numFmtId="180" fontId="1" fillId="0" borderId="0" xfId="15" applyNumberFormat="1" applyFont="1" applyFill="1" applyBorder="1" applyAlignment="1">
      <alignment horizontal="right"/>
    </xf>
    <xf numFmtId="180" fontId="1" fillId="0" borderId="18" xfId="15" applyNumberFormat="1" applyFont="1" applyFill="1" applyBorder="1" applyAlignment="1">
      <alignment horizontal="right"/>
    </xf>
    <xf numFmtId="180" fontId="1" fillId="0" borderId="6" xfId="15" applyNumberFormat="1" applyFont="1" applyFill="1" applyBorder="1" applyAlignment="1">
      <alignment horizontal="right"/>
    </xf>
    <xf numFmtId="180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179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80" fontId="2" fillId="0" borderId="0" xfId="22" applyNumberFormat="1" applyFont="1" applyFill="1" applyBorder="1">
      <alignment/>
      <protection/>
    </xf>
    <xf numFmtId="180" fontId="2" fillId="0" borderId="7" xfId="22" applyNumberFormat="1" applyFont="1" applyFill="1" applyBorder="1">
      <alignment/>
      <protection/>
    </xf>
    <xf numFmtId="180" fontId="4" fillId="0" borderId="0" xfId="15" applyNumberFormat="1" applyFont="1" applyFill="1" applyBorder="1" applyAlignment="1">
      <alignment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38" fontId="2" fillId="0" borderId="7" xfId="19" applyNumberFormat="1" applyFont="1" applyFill="1" applyBorder="1">
      <alignment/>
      <protection/>
    </xf>
    <xf numFmtId="9" fontId="2" fillId="0" borderId="0" xfId="15" applyNumberFormat="1" applyFont="1" applyFill="1" applyAlignment="1">
      <alignment/>
    </xf>
    <xf numFmtId="37" fontId="1" fillId="0" borderId="0" xfId="19" applyNumberFormat="1" applyFont="1" applyFill="1">
      <alignment/>
      <protection/>
    </xf>
    <xf numFmtId="180" fontId="2" fillId="0" borderId="9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right"/>
      <protection/>
    </xf>
    <xf numFmtId="0" fontId="2" fillId="0" borderId="0" xfId="19" applyNumberFormat="1" applyFont="1" applyFill="1" quotePrefix="1">
      <alignment/>
      <protection/>
    </xf>
    <xf numFmtId="184" fontId="2" fillId="0" borderId="0" xfId="15" applyNumberFormat="1" applyFont="1" applyFill="1" applyAlignment="1">
      <alignment/>
    </xf>
    <xf numFmtId="0" fontId="2" fillId="0" borderId="3" xfId="22" applyFont="1" applyFill="1" applyBorder="1" applyAlignment="1">
      <alignment horizontal="center"/>
      <protection/>
    </xf>
    <xf numFmtId="180" fontId="2" fillId="0" borderId="1" xfId="22" applyNumberFormat="1" applyFont="1" applyFill="1" applyBorder="1">
      <alignment/>
      <protection/>
    </xf>
    <xf numFmtId="37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/>
      <protection/>
    </xf>
    <xf numFmtId="0" fontId="3" fillId="2" borderId="0" xfId="22" applyFont="1" applyFill="1" applyAlignment="1">
      <alignment horizontal="left"/>
      <protection/>
    </xf>
    <xf numFmtId="0" fontId="1" fillId="2" borderId="0" xfId="22" applyFont="1" applyFill="1">
      <alignment/>
      <protection/>
    </xf>
    <xf numFmtId="0" fontId="5" fillId="2" borderId="0" xfId="22" applyFont="1" applyFill="1" applyAlignment="1">
      <alignment horizontal="left"/>
      <protection/>
    </xf>
    <xf numFmtId="0" fontId="1" fillId="2" borderId="0" xfId="22" applyFont="1" applyFill="1" applyAlignment="1">
      <alignment horizontal="left"/>
      <protection/>
    </xf>
    <xf numFmtId="0" fontId="2" fillId="2" borderId="3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179" fontId="2" fillId="0" borderId="0" xfId="22" applyNumberFormat="1" applyFont="1" applyFill="1" applyBorder="1">
      <alignment/>
      <protection/>
    </xf>
    <xf numFmtId="0" fontId="1" fillId="0" borderId="7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179" fontId="2" fillId="0" borderId="1" xfId="22" applyNumberFormat="1" applyFont="1" applyFill="1" applyBorder="1">
      <alignment/>
      <protection/>
    </xf>
    <xf numFmtId="180" fontId="1" fillId="0" borderId="0" xfId="22" applyNumberFormat="1" applyFont="1" applyFill="1">
      <alignment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80" fontId="12" fillId="0" borderId="0" xfId="0" applyNumberFormat="1" applyFont="1" applyFill="1" applyBorder="1" applyAlignment="1">
      <alignment/>
    </xf>
    <xf numFmtId="0" fontId="0" fillId="0" borderId="0" xfId="19" applyNumberFormat="1" applyFont="1" applyFill="1">
      <alignment/>
      <protection/>
    </xf>
    <xf numFmtId="180" fontId="1" fillId="0" borderId="0" xfId="15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19" applyNumberFormat="1" applyFont="1" applyFill="1" applyAlignment="1">
      <alignment horizontal="right"/>
      <protection/>
    </xf>
    <xf numFmtId="0" fontId="2" fillId="0" borderId="0" xfId="19" applyNumberFormat="1" applyFont="1" applyFill="1" applyBorder="1" applyAlignment="1">
      <alignment horizontal="right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" xfId="19" applyNumberFormat="1" applyFont="1" applyFill="1" applyBorder="1">
      <alignment/>
      <protection/>
    </xf>
    <xf numFmtId="0" fontId="2" fillId="0" borderId="1" xfId="19" applyNumberFormat="1" applyFont="1" applyFill="1" applyBorder="1" applyAlignment="1">
      <alignment horizontal="right"/>
      <protection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0" fontId="2" fillId="0" borderId="0" xfId="0" applyNumberFormat="1" applyFont="1" applyFill="1" applyAlignment="1">
      <alignment/>
    </xf>
    <xf numFmtId="180" fontId="2" fillId="0" borderId="10" xfId="19" applyNumberFormat="1" applyFont="1" applyFill="1" applyBorder="1">
      <alignment/>
      <protection/>
    </xf>
    <xf numFmtId="180" fontId="2" fillId="0" borderId="0" xfId="0" applyNumberFormat="1" applyFont="1" applyFill="1" applyBorder="1" applyAlignment="1">
      <alignment horizontal="right"/>
    </xf>
    <xf numFmtId="180" fontId="2" fillId="0" borderId="8" xfId="0" applyNumberFormat="1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right"/>
    </xf>
    <xf numFmtId="180" fontId="2" fillId="0" borderId="7" xfId="15" applyNumberFormat="1" applyFont="1" applyFill="1" applyBorder="1" applyAlignment="1">
      <alignment/>
    </xf>
    <xf numFmtId="180" fontId="2" fillId="0" borderId="9" xfId="19" applyNumberFormat="1" applyFont="1" applyFill="1" applyBorder="1">
      <alignment/>
      <protection/>
    </xf>
    <xf numFmtId="180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IB%20Consol%20-%20Dec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IB%20Consol%20-%20Ju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dt%202009\Consol%20OIB%202009%20Jun\First%20Quarter%20Reports%2030.9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RPT"/>
      <sheetName val="Consol P&amp;L"/>
      <sheetName val="Consol BS"/>
      <sheetName val="Property BS"/>
      <sheetName val="Property P&amp;L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Co CF working"/>
      <sheetName val="CF-AR"/>
      <sheetName val="XXAddn Info"/>
      <sheetName val="Disposal BS2008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marketable securities"/>
      <sheetName val="Conversion or redemption2010"/>
      <sheetName val="Segment"/>
      <sheetName val="Journals2"/>
      <sheetName val="Journals"/>
      <sheetName val="RPT"/>
      <sheetName val="Investmt woff"/>
      <sheetName val="Consol BS"/>
      <sheetName val="Consol P&amp;L"/>
      <sheetName val="Property P&amp;L"/>
      <sheetName val="Property BS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Disp ODgrp"/>
      <sheetName val="Co CF working"/>
      <sheetName val="CF-AR"/>
      <sheetName val="Sheet3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12">
        <row r="144">
          <cell r="Z144">
            <v>15889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0">
      <selection activeCell="L54" sqref="L54"/>
    </sheetView>
  </sheetViews>
  <sheetFormatPr defaultColWidth="8.7109375" defaultRowHeight="12.75"/>
  <cols>
    <col min="1" max="1" width="4.140625" style="5" customWidth="1"/>
    <col min="2" max="2" width="3.28125" style="5" customWidth="1"/>
    <col min="3" max="3" width="3.8515625" style="5" customWidth="1"/>
    <col min="4" max="4" width="8.7109375" style="5" customWidth="1"/>
    <col min="5" max="5" width="15.5742187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11" t="s">
        <v>63</v>
      </c>
    </row>
    <row r="2" ht="12.75">
      <c r="A2" s="3" t="s">
        <v>0</v>
      </c>
    </row>
    <row r="3" ht="12.75">
      <c r="A3" s="4"/>
    </row>
    <row r="4" ht="14.25">
      <c r="A4" s="112" t="s">
        <v>1</v>
      </c>
    </row>
    <row r="5" ht="13.5" customHeight="1">
      <c r="A5" s="113" t="s">
        <v>300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4" t="s">
        <v>3</v>
      </c>
      <c r="G8" s="34"/>
      <c r="H8" s="34"/>
      <c r="J8" s="203" t="s">
        <v>4</v>
      </c>
      <c r="K8" s="203"/>
      <c r="L8" s="203"/>
    </row>
    <row r="9" spans="6:12" ht="12.75">
      <c r="F9" s="8" t="s">
        <v>5</v>
      </c>
      <c r="G9" s="8"/>
      <c r="H9" s="36" t="s">
        <v>6</v>
      </c>
      <c r="I9" s="103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37" t="s">
        <v>7</v>
      </c>
      <c r="I10" s="103"/>
      <c r="J10" s="8" t="s">
        <v>292</v>
      </c>
      <c r="K10" s="7"/>
      <c r="L10" s="8" t="str">
        <f>J10</f>
        <v>year to date</v>
      </c>
    </row>
    <row r="11" spans="6:12" ht="12.75">
      <c r="F11" s="7" t="s">
        <v>293</v>
      </c>
      <c r="G11" s="7"/>
      <c r="H11" s="37" t="s">
        <v>301</v>
      </c>
      <c r="I11" s="103"/>
      <c r="J11" s="7" t="str">
        <f>+F11</f>
        <v>30 June 2010</v>
      </c>
      <c r="K11" s="7"/>
      <c r="L11" s="7" t="str">
        <f>+H11</f>
        <v>30 June 2009</v>
      </c>
    </row>
    <row r="12" spans="6:12" ht="12.75">
      <c r="F12" s="8" t="s">
        <v>8</v>
      </c>
      <c r="G12" s="8"/>
      <c r="H12" s="37" t="s">
        <v>8</v>
      </c>
      <c r="I12" s="8"/>
      <c r="J12" s="8" t="s">
        <v>8</v>
      </c>
      <c r="K12" s="8"/>
      <c r="L12" s="7" t="s">
        <v>8</v>
      </c>
    </row>
    <row r="13" spans="8:12" ht="12.75">
      <c r="H13" s="55"/>
      <c r="L13" s="55"/>
    </row>
    <row r="14" spans="1:12" ht="12.75">
      <c r="A14" s="14" t="s">
        <v>9</v>
      </c>
      <c r="B14" s="5" t="s">
        <v>10</v>
      </c>
      <c r="E14" s="13"/>
      <c r="F14" s="10">
        <v>75698</v>
      </c>
      <c r="G14" s="10"/>
      <c r="H14" s="2">
        <v>66011</v>
      </c>
      <c r="J14" s="104">
        <v>251927</v>
      </c>
      <c r="K14" s="104"/>
      <c r="L14" s="2">
        <v>237438</v>
      </c>
    </row>
    <row r="15" spans="5:7" ht="12.75">
      <c r="E15" s="13"/>
      <c r="F15" s="10"/>
      <c r="G15" s="10"/>
    </row>
    <row r="16" spans="2:12" ht="12.75">
      <c r="B16" s="5" t="s">
        <v>11</v>
      </c>
      <c r="E16" s="13"/>
      <c r="F16" s="10">
        <v>-80619</v>
      </c>
      <c r="G16" s="10"/>
      <c r="H16" s="2">
        <v>-65253</v>
      </c>
      <c r="J16" s="105">
        <v>-246499</v>
      </c>
      <c r="K16" s="105"/>
      <c r="L16" s="2">
        <v>-234785</v>
      </c>
    </row>
    <row r="17" spans="5:12" ht="12.75">
      <c r="E17" s="13"/>
      <c r="F17" s="10"/>
      <c r="G17" s="10"/>
      <c r="J17" s="159"/>
      <c r="L17" s="159"/>
    </row>
    <row r="18" spans="2:12" ht="12.75">
      <c r="B18" s="5" t="s">
        <v>12</v>
      </c>
      <c r="E18" s="13"/>
      <c r="F18" s="10">
        <v>14279</v>
      </c>
      <c r="G18" s="10"/>
      <c r="H18" s="2">
        <v>40375</v>
      </c>
      <c r="J18" s="105">
        <v>24499</v>
      </c>
      <c r="K18" s="105"/>
      <c r="L18" s="2">
        <v>12968</v>
      </c>
    </row>
    <row r="19" spans="5:11" ht="12.75">
      <c r="E19" s="13"/>
      <c r="F19" s="10"/>
      <c r="G19" s="10"/>
      <c r="J19" s="105"/>
      <c r="K19" s="105"/>
    </row>
    <row r="20" spans="2:12" ht="12.75">
      <c r="B20" s="5" t="s">
        <v>230</v>
      </c>
      <c r="E20" s="13"/>
      <c r="F20" s="10">
        <v>-2104</v>
      </c>
      <c r="G20" s="10"/>
      <c r="H20" s="2">
        <v>-14</v>
      </c>
      <c r="J20" s="105">
        <v>-47452</v>
      </c>
      <c r="K20" s="105"/>
      <c r="L20" s="2">
        <v>-803</v>
      </c>
    </row>
    <row r="21" spans="5:12" ht="12.75">
      <c r="E21" s="13"/>
      <c r="F21" s="9"/>
      <c r="G21" s="105"/>
      <c r="H21" s="9"/>
      <c r="J21" s="106"/>
      <c r="K21" s="105"/>
      <c r="L21" s="9"/>
    </row>
    <row r="22" spans="5:12" ht="6.75" customHeight="1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4" t="s">
        <v>295</v>
      </c>
      <c r="E23" s="13"/>
      <c r="F23" s="10">
        <f>SUM(F14:F20)</f>
        <v>7254</v>
      </c>
      <c r="G23" s="10"/>
      <c r="H23" s="10">
        <f>SUM(H14:H20)</f>
        <v>41119</v>
      </c>
      <c r="I23" s="10"/>
      <c r="J23" s="10">
        <f>SUM(J14:J20)</f>
        <v>-17525</v>
      </c>
      <c r="K23" s="10"/>
      <c r="L23" s="10">
        <f>SUM(L14:L20)</f>
        <v>14818</v>
      </c>
    </row>
    <row r="24" spans="5:11" ht="12.75">
      <c r="E24" s="13"/>
      <c r="F24" s="10"/>
      <c r="G24" s="105"/>
      <c r="J24" s="105"/>
      <c r="K24" s="105"/>
    </row>
    <row r="25" spans="2:12" ht="12.75">
      <c r="B25" s="5" t="s">
        <v>13</v>
      </c>
      <c r="E25" s="13"/>
      <c r="F25" s="10">
        <v>-749</v>
      </c>
      <c r="G25" s="38"/>
      <c r="H25" s="2">
        <v>-4813</v>
      </c>
      <c r="I25" s="10"/>
      <c r="J25" s="105">
        <v>-15790</v>
      </c>
      <c r="K25" s="38"/>
      <c r="L25" s="10">
        <v>-22316</v>
      </c>
    </row>
    <row r="26" spans="5:12" ht="7.5" customHeight="1">
      <c r="E26" s="13"/>
      <c r="F26" s="9"/>
      <c r="G26" s="38"/>
      <c r="H26" s="9"/>
      <c r="I26" s="10"/>
      <c r="J26" s="9"/>
      <c r="K26" s="38"/>
      <c r="L26" s="9"/>
    </row>
    <row r="27" spans="5:12" ht="14.25" customHeight="1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45" t="s">
        <v>302</v>
      </c>
      <c r="E28" s="13"/>
      <c r="F28" s="104">
        <f>SUM(F23:F25)</f>
        <v>6505</v>
      </c>
      <c r="G28" s="104"/>
      <c r="H28" s="104">
        <f>SUM(H23:H25)</f>
        <v>36306</v>
      </c>
      <c r="I28" s="104"/>
      <c r="J28" s="104">
        <f>SUM(J23:J25)</f>
        <v>-33315</v>
      </c>
      <c r="K28" s="104"/>
      <c r="L28" s="104">
        <f>SUM(L23:L25)</f>
        <v>-7498</v>
      </c>
    </row>
    <row r="29" spans="5:12" ht="10.5" customHeight="1">
      <c r="E29" s="13"/>
      <c r="F29" s="10"/>
      <c r="G29" s="38"/>
      <c r="H29" s="10"/>
      <c r="I29" s="10"/>
      <c r="J29" s="104"/>
      <c r="K29" s="38"/>
      <c r="L29" s="10"/>
    </row>
    <row r="30" spans="2:12" ht="12.75">
      <c r="B30" s="5" t="s">
        <v>14</v>
      </c>
      <c r="E30" s="13"/>
      <c r="F30" s="10">
        <v>-6491</v>
      </c>
      <c r="G30" s="5"/>
      <c r="H30" s="2">
        <v>-1517</v>
      </c>
      <c r="J30" s="107">
        <v>-10539</v>
      </c>
      <c r="K30" s="5"/>
      <c r="L30" s="2">
        <v>-3140</v>
      </c>
    </row>
    <row r="31" spans="5:12" ht="8.25" customHeight="1">
      <c r="E31" s="13"/>
      <c r="F31" s="9"/>
      <c r="G31" s="5"/>
      <c r="H31" s="9"/>
      <c r="J31" s="9"/>
      <c r="K31" s="5"/>
      <c r="L31" s="9"/>
    </row>
    <row r="32" spans="2:12" ht="12.75">
      <c r="B32" s="160" t="s">
        <v>303</v>
      </c>
      <c r="C32" s="160"/>
      <c r="E32" s="13"/>
      <c r="F32" s="10"/>
      <c r="G32" s="5"/>
      <c r="H32" s="10"/>
      <c r="J32" s="10"/>
      <c r="K32" s="5"/>
      <c r="L32" s="10"/>
    </row>
    <row r="33" spans="2:12" ht="12.75">
      <c r="B33" s="160"/>
      <c r="C33" s="160" t="s">
        <v>297</v>
      </c>
      <c r="E33" s="13"/>
      <c r="F33" s="10">
        <f>+F28+F30</f>
        <v>14</v>
      </c>
      <c r="G33" s="10"/>
      <c r="H33" s="10">
        <f>+H28+H30</f>
        <v>34789</v>
      </c>
      <c r="I33" s="10"/>
      <c r="J33" s="10">
        <f>+J28+J30</f>
        <v>-43854</v>
      </c>
      <c r="K33" s="10"/>
      <c r="L33" s="10">
        <f>+L28+L30</f>
        <v>-10638</v>
      </c>
    </row>
    <row r="34" spans="5:12" ht="12.75">
      <c r="E34" s="13"/>
      <c r="F34" s="5"/>
      <c r="G34" s="5"/>
      <c r="H34" s="5"/>
      <c r="I34" s="5"/>
      <c r="J34" s="5"/>
      <c r="K34" s="5"/>
      <c r="L34" s="5"/>
    </row>
    <row r="35" spans="2:12" ht="12.75">
      <c r="B35" s="160" t="s">
        <v>298</v>
      </c>
      <c r="C35" s="160"/>
      <c r="E35" s="13"/>
      <c r="F35" s="10"/>
      <c r="G35" s="5"/>
      <c r="H35" s="10"/>
      <c r="J35" s="10"/>
      <c r="K35" s="5"/>
      <c r="L35" s="10"/>
    </row>
    <row r="36" spans="2:12" ht="12.75">
      <c r="B36" s="157" t="s">
        <v>401</v>
      </c>
      <c r="C36" s="160"/>
      <c r="E36" s="13"/>
      <c r="F36" s="10"/>
      <c r="G36" s="5"/>
      <c r="H36" s="10"/>
      <c r="J36" s="10"/>
      <c r="K36" s="5"/>
      <c r="L36" s="10"/>
    </row>
    <row r="37" spans="2:12" ht="12.75">
      <c r="B37" s="160"/>
      <c r="C37" s="157" t="s">
        <v>304</v>
      </c>
      <c r="E37" s="13"/>
      <c r="F37" s="10">
        <v>0</v>
      </c>
      <c r="G37" s="5"/>
      <c r="H37" s="10">
        <v>-2756</v>
      </c>
      <c r="J37" s="10">
        <v>0</v>
      </c>
      <c r="K37" s="5"/>
      <c r="L37" s="10">
        <v>-2756</v>
      </c>
    </row>
    <row r="38" spans="2:12" ht="8.25" customHeight="1">
      <c r="B38" s="160"/>
      <c r="C38" s="160"/>
      <c r="E38" s="13"/>
      <c r="F38" s="9"/>
      <c r="G38" s="5"/>
      <c r="H38" s="9"/>
      <c r="J38" s="9"/>
      <c r="K38" s="5"/>
      <c r="L38" s="9"/>
    </row>
    <row r="39" spans="2:12" ht="7.5" customHeight="1">
      <c r="B39" s="160"/>
      <c r="C39" s="160"/>
      <c r="E39" s="13"/>
      <c r="F39" s="10"/>
      <c r="G39" s="5"/>
      <c r="H39" s="10"/>
      <c r="J39" s="10"/>
      <c r="K39" s="5"/>
      <c r="L39" s="10"/>
    </row>
    <row r="40" spans="2:12" ht="12.75">
      <c r="B40" s="4" t="s">
        <v>299</v>
      </c>
      <c r="E40" s="13"/>
      <c r="F40" s="186">
        <f>+F33+F37</f>
        <v>14</v>
      </c>
      <c r="G40" s="186"/>
      <c r="H40" s="186">
        <f>+H33+H37</f>
        <v>32033</v>
      </c>
      <c r="I40" s="186"/>
      <c r="J40" s="186">
        <f>+J33+J37</f>
        <v>-43854</v>
      </c>
      <c r="K40" s="186"/>
      <c r="L40" s="186">
        <f>+L33+L37</f>
        <v>-13394</v>
      </c>
    </row>
    <row r="41" spans="5:12" ht="7.5" customHeight="1" thickBot="1">
      <c r="E41" s="13"/>
      <c r="F41" s="161"/>
      <c r="G41" s="5"/>
      <c r="H41" s="161"/>
      <c r="J41" s="161"/>
      <c r="K41" s="5"/>
      <c r="L41" s="161"/>
    </row>
    <row r="42" spans="5:12" ht="15" customHeight="1">
      <c r="E42" s="13"/>
      <c r="F42" s="10"/>
      <c r="G42" s="5"/>
      <c r="H42" s="10"/>
      <c r="J42" s="10"/>
      <c r="K42" s="5"/>
      <c r="L42" s="10"/>
    </row>
    <row r="43" spans="2:11" ht="12.75">
      <c r="B43" s="5" t="s">
        <v>15</v>
      </c>
      <c r="E43" s="13"/>
      <c r="F43" s="10"/>
      <c r="G43" s="5"/>
      <c r="J43" s="10"/>
      <c r="K43" s="5"/>
    </row>
    <row r="44" spans="5:11" ht="10.5" customHeight="1">
      <c r="E44" s="13"/>
      <c r="F44" s="10"/>
      <c r="G44" s="5"/>
      <c r="J44" s="10"/>
      <c r="K44" s="5"/>
    </row>
    <row r="45" spans="2:12" ht="12.75">
      <c r="B45" s="11" t="s">
        <v>239</v>
      </c>
      <c r="E45" s="13"/>
      <c r="F45" s="10">
        <v>17</v>
      </c>
      <c r="G45" s="5"/>
      <c r="H45" s="13">
        <v>28924</v>
      </c>
      <c r="I45" s="5"/>
      <c r="J45" s="13">
        <v>-41057</v>
      </c>
      <c r="K45" s="5"/>
      <c r="L45" s="13">
        <v>-13480</v>
      </c>
    </row>
    <row r="46" spans="2:12" ht="12.75">
      <c r="B46" s="11"/>
      <c r="E46" s="13"/>
      <c r="F46" s="10"/>
      <c r="G46" s="5"/>
      <c r="H46" s="13"/>
      <c r="I46" s="5"/>
      <c r="J46" s="13"/>
      <c r="K46" s="5"/>
      <c r="L46" s="13"/>
    </row>
    <row r="47" spans="2:12" ht="12.75">
      <c r="B47" s="11" t="s">
        <v>240</v>
      </c>
      <c r="E47" s="13"/>
      <c r="F47" s="10">
        <v>-3</v>
      </c>
      <c r="G47" s="5"/>
      <c r="H47" s="13">
        <v>3109</v>
      </c>
      <c r="J47" s="107">
        <v>-2797</v>
      </c>
      <c r="K47" s="5"/>
      <c r="L47" s="2">
        <v>86</v>
      </c>
    </row>
    <row r="48" spans="5:12" ht="6.75" customHeight="1">
      <c r="E48" s="13"/>
      <c r="G48" s="5"/>
      <c r="H48" s="9"/>
      <c r="K48" s="5"/>
      <c r="L48" s="9"/>
    </row>
    <row r="49" spans="5:11" ht="7.5" customHeight="1">
      <c r="E49" s="13"/>
      <c r="F49" s="108"/>
      <c r="G49" s="5"/>
      <c r="J49" s="108"/>
      <c r="K49" s="5"/>
    </row>
    <row r="50" spans="5:12" ht="12.75">
      <c r="E50" s="13"/>
      <c r="F50" s="103">
        <f>SUM(F45:F47)</f>
        <v>14</v>
      </c>
      <c r="G50" s="103"/>
      <c r="H50" s="103">
        <f>SUM(H45:H47)</f>
        <v>32033</v>
      </c>
      <c r="I50" s="103"/>
      <c r="J50" s="103">
        <f>SUM(J45:J47)</f>
        <v>-43854</v>
      </c>
      <c r="K50" s="103"/>
      <c r="L50" s="103">
        <f>SUM(L45:L47)</f>
        <v>-13394</v>
      </c>
    </row>
    <row r="51" spans="6:12" ht="6.75" customHeight="1" thickBot="1">
      <c r="F51" s="12"/>
      <c r="G51" s="5"/>
      <c r="H51" s="12"/>
      <c r="J51" s="12"/>
      <c r="K51" s="5"/>
      <c r="L51" s="12"/>
    </row>
    <row r="52" ht="13.5" thickTop="1"/>
    <row r="53" ht="12.75" customHeight="1" hidden="1"/>
    <row r="54" spans="1:2" ht="12.75">
      <c r="A54" s="14">
        <v>2</v>
      </c>
      <c r="B54" s="11" t="s">
        <v>287</v>
      </c>
    </row>
    <row r="55" ht="12.75">
      <c r="B55" s="5" t="s">
        <v>248</v>
      </c>
    </row>
    <row r="56" spans="6:12" ht="12.75">
      <c r="F56" s="15"/>
      <c r="G56" s="15"/>
      <c r="H56" s="15"/>
      <c r="I56" s="15"/>
      <c r="J56" s="15"/>
      <c r="K56" s="15"/>
      <c r="L56" s="15"/>
    </row>
    <row r="57" spans="2:12" ht="12.75">
      <c r="B57" s="162" t="s">
        <v>17</v>
      </c>
      <c r="C57" s="14" t="s">
        <v>18</v>
      </c>
      <c r="F57" s="16">
        <f>Notes!J224</f>
        <v>0.0022441296209269046</v>
      </c>
      <c r="G57" s="16"/>
      <c r="H57" s="16">
        <f>Notes!L224</f>
        <v>3.9498822163804586</v>
      </c>
      <c r="I57" s="16"/>
      <c r="J57" s="16">
        <f>Notes!N224</f>
        <v>-5.419837049787995</v>
      </c>
      <c r="K57" s="16"/>
      <c r="L57" s="16">
        <f>Notes!P224</f>
        <v>-1.8408384828104196</v>
      </c>
    </row>
    <row r="58" spans="2:12" ht="12.75">
      <c r="B58" s="93"/>
      <c r="F58" s="16"/>
      <c r="G58" s="16"/>
      <c r="H58" s="16"/>
      <c r="I58" s="16"/>
      <c r="J58" s="16"/>
      <c r="K58" s="16"/>
      <c r="L58" s="16"/>
    </row>
    <row r="59" spans="2:12" ht="12.75">
      <c r="B59" s="162" t="s">
        <v>19</v>
      </c>
      <c r="C59" s="14" t="s">
        <v>20</v>
      </c>
      <c r="F59" s="17">
        <f>Notes!J251</f>
        <v>0.07248559412638524</v>
      </c>
      <c r="G59" s="17"/>
      <c r="H59" s="17">
        <f>Notes!L251</f>
        <v>2.3785768863037204</v>
      </c>
      <c r="I59" s="17"/>
      <c r="J59" s="17">
        <f>Notes!N251</f>
        <v>-2.904287517042245</v>
      </c>
      <c r="K59" s="17"/>
      <c r="L59" s="17">
        <f>Notes!P251</f>
        <v>-0.7638424949894589</v>
      </c>
    </row>
    <row r="60" spans="6:12" ht="12.75">
      <c r="F60" s="16"/>
      <c r="G60" s="16"/>
      <c r="H60" s="18"/>
      <c r="I60" s="16"/>
      <c r="J60" s="16"/>
      <c r="K60" s="16"/>
      <c r="L60" s="16"/>
    </row>
    <row r="61" spans="6:12" ht="12.75">
      <c r="F61" s="15"/>
      <c r="G61" s="15"/>
      <c r="H61" s="15"/>
      <c r="I61" s="15"/>
      <c r="J61" s="15"/>
      <c r="K61" s="15"/>
      <c r="L61" s="15"/>
    </row>
    <row r="68" ht="12.75">
      <c r="B68" s="5" t="s">
        <v>249</v>
      </c>
    </row>
    <row r="69" ht="12.75">
      <c r="B69" s="5" t="s">
        <v>256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">
      <selection activeCell="C10" sqref="C10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2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3" t="str">
        <f>PL!A1</f>
        <v>OLYMPIA INDUSTRIES BERHAD</v>
      </c>
    </row>
    <row r="2" ht="12.75">
      <c r="A2" s="110" t="str">
        <f>PL!A2</f>
        <v>(Company no. 63026-U)</v>
      </c>
    </row>
    <row r="3" ht="12.75">
      <c r="A3" s="4"/>
    </row>
    <row r="4" ht="14.25">
      <c r="A4" s="112" t="s">
        <v>21</v>
      </c>
    </row>
    <row r="5" ht="14.25">
      <c r="A5" s="113" t="s">
        <v>305</v>
      </c>
    </row>
    <row r="6" spans="1:6" ht="12.75">
      <c r="A6" s="109"/>
      <c r="D6" s="8" t="s">
        <v>22</v>
      </c>
      <c r="F6" s="8" t="s">
        <v>23</v>
      </c>
    </row>
    <row r="7" spans="4:9" ht="12.75">
      <c r="D7" s="7" t="s">
        <v>24</v>
      </c>
      <c r="E7" s="7"/>
      <c r="F7" s="8" t="s">
        <v>25</v>
      </c>
      <c r="G7" s="8"/>
      <c r="H7" s="8"/>
      <c r="I7" s="8"/>
    </row>
    <row r="8" spans="4:9" ht="12.75">
      <c r="D8" s="8" t="s">
        <v>26</v>
      </c>
      <c r="E8" s="8"/>
      <c r="F8" s="8" t="s">
        <v>27</v>
      </c>
      <c r="G8" s="8"/>
      <c r="H8" s="8"/>
      <c r="I8" s="8"/>
    </row>
    <row r="9" spans="4:10" ht="12.75">
      <c r="D9" s="7" t="s">
        <v>293</v>
      </c>
      <c r="E9" s="8"/>
      <c r="F9" s="7" t="s">
        <v>301</v>
      </c>
      <c r="G9" s="7"/>
      <c r="H9" s="7"/>
      <c r="I9" s="7"/>
      <c r="J9" s="35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35"/>
    </row>
    <row r="11" spans="1:6" ht="12.75">
      <c r="A11" s="4" t="s">
        <v>28</v>
      </c>
      <c r="F11" s="8"/>
    </row>
    <row r="12" ht="12.75">
      <c r="A12" s="4" t="s">
        <v>29</v>
      </c>
    </row>
    <row r="13" spans="1:10" ht="12.75">
      <c r="A13" s="5" t="s">
        <v>30</v>
      </c>
      <c r="D13" s="2">
        <v>13456</v>
      </c>
      <c r="F13" s="2">
        <v>17775</v>
      </c>
      <c r="J13" s="13"/>
    </row>
    <row r="14" spans="1:10" ht="12.75">
      <c r="A14" s="5" t="s">
        <v>219</v>
      </c>
      <c r="D14" s="2">
        <v>3825</v>
      </c>
      <c r="F14" s="2">
        <v>3868</v>
      </c>
      <c r="J14" s="13"/>
    </row>
    <row r="15" spans="1:10" ht="12.75">
      <c r="A15" s="5" t="s">
        <v>31</v>
      </c>
      <c r="D15" s="2">
        <v>204292</v>
      </c>
      <c r="F15" s="2">
        <v>204285</v>
      </c>
      <c r="J15" s="13"/>
    </row>
    <row r="16" spans="1:10" ht="12.75">
      <c r="A16" s="5" t="s">
        <v>32</v>
      </c>
      <c r="D16" s="2">
        <v>280000</v>
      </c>
      <c r="F16" s="2">
        <v>280000</v>
      </c>
      <c r="J16" s="13"/>
    </row>
    <row r="17" spans="1:10" ht="12.75">
      <c r="A17" s="5" t="s">
        <v>33</v>
      </c>
      <c r="D17" s="2">
        <v>234</v>
      </c>
      <c r="F17" s="2">
        <v>287</v>
      </c>
      <c r="J17" s="13"/>
    </row>
    <row r="18" spans="1:10" ht="12.75">
      <c r="A18" s="5" t="s">
        <v>34</v>
      </c>
      <c r="D18" s="2">
        <v>250</v>
      </c>
      <c r="F18" s="2">
        <v>250</v>
      </c>
      <c r="J18" s="13"/>
    </row>
    <row r="19" spans="1:10" ht="12.75">
      <c r="A19" s="5" t="s">
        <v>35</v>
      </c>
      <c r="D19" s="2">
        <v>125000</v>
      </c>
      <c r="F19" s="2">
        <v>125000</v>
      </c>
      <c r="J19" s="13"/>
    </row>
    <row r="20" spans="1:10" ht="12.75">
      <c r="A20" s="5" t="s">
        <v>36</v>
      </c>
      <c r="D20" s="2">
        <v>16624</v>
      </c>
      <c r="F20" s="2">
        <v>20542</v>
      </c>
      <c r="J20" s="13"/>
    </row>
    <row r="21" spans="1:9" ht="12.75">
      <c r="A21" s="14"/>
      <c r="D21" s="19">
        <f>SUM(D13:D20)</f>
        <v>643681</v>
      </c>
      <c r="E21" s="5"/>
      <c r="F21" s="19">
        <f>SUM(F13:F20)</f>
        <v>652007</v>
      </c>
      <c r="G21" s="5"/>
      <c r="H21" s="5"/>
      <c r="I21" s="5"/>
    </row>
    <row r="22" ht="12.75">
      <c r="A22" s="4" t="s">
        <v>37</v>
      </c>
    </row>
    <row r="23" spans="1:10" ht="12.75">
      <c r="A23" s="5" t="s">
        <v>38</v>
      </c>
      <c r="D23" s="20">
        <v>215690</v>
      </c>
      <c r="F23" s="20">
        <v>228494</v>
      </c>
      <c r="J23" s="13"/>
    </row>
    <row r="24" spans="1:10" ht="12.75">
      <c r="A24" s="5" t="s">
        <v>39</v>
      </c>
      <c r="D24" s="21">
        <v>4205</v>
      </c>
      <c r="F24" s="21">
        <v>8702</v>
      </c>
      <c r="J24" s="23"/>
    </row>
    <row r="25" spans="1:10" ht="12.75">
      <c r="A25" s="11" t="s">
        <v>231</v>
      </c>
      <c r="D25" s="22">
        <v>215</v>
      </c>
      <c r="F25" s="22">
        <v>301</v>
      </c>
      <c r="J25" s="13"/>
    </row>
    <row r="26" spans="1:10" ht="12.75">
      <c r="A26" s="5" t="s">
        <v>40</v>
      </c>
      <c r="D26" s="21">
        <f>255203-125000</f>
        <v>130203</v>
      </c>
      <c r="F26" s="21">
        <v>122694</v>
      </c>
      <c r="J26" s="13"/>
    </row>
    <row r="27" spans="1:10" ht="12.75">
      <c r="A27" s="5" t="s">
        <v>41</v>
      </c>
      <c r="D27" s="21">
        <v>138764</v>
      </c>
      <c r="F27" s="21">
        <v>184625</v>
      </c>
      <c r="J27" s="13"/>
    </row>
    <row r="28" spans="1:10" ht="13.5" customHeight="1">
      <c r="A28" s="5" t="s">
        <v>42</v>
      </c>
      <c r="D28" s="24">
        <v>15116</v>
      </c>
      <c r="F28" s="24">
        <v>21837</v>
      </c>
      <c r="J28" s="13"/>
    </row>
    <row r="29" spans="4:10" ht="12.75">
      <c r="D29" s="10">
        <f>SUM(D23:D28)</f>
        <v>504193</v>
      </c>
      <c r="E29" s="10"/>
      <c r="F29" s="10">
        <f>SUM(F23:F28)</f>
        <v>566653</v>
      </c>
      <c r="G29" s="10"/>
      <c r="H29" s="10"/>
      <c r="I29" s="10"/>
      <c r="J29" s="13"/>
    </row>
    <row r="30" spans="4:10" ht="6.75" customHeight="1">
      <c r="D30" s="10"/>
      <c r="E30" s="10"/>
      <c r="F30" s="10"/>
      <c r="G30" s="10"/>
      <c r="H30" s="10"/>
      <c r="I30" s="10"/>
      <c r="J30" s="13"/>
    </row>
    <row r="31" spans="1:10" ht="12.75">
      <c r="A31" s="5" t="s">
        <v>306</v>
      </c>
      <c r="D31" s="9">
        <v>0</v>
      </c>
      <c r="E31" s="10"/>
      <c r="F31" s="9">
        <v>11363</v>
      </c>
      <c r="G31" s="10"/>
      <c r="H31" s="10"/>
      <c r="I31" s="10"/>
      <c r="J31" s="13"/>
    </row>
    <row r="32" spans="4:10" ht="5.25" customHeight="1">
      <c r="D32" s="10"/>
      <c r="E32" s="10"/>
      <c r="F32" s="10"/>
      <c r="G32" s="10"/>
      <c r="H32" s="10"/>
      <c r="I32" s="10"/>
      <c r="J32" s="13"/>
    </row>
    <row r="33" spans="4:10" ht="12.75">
      <c r="D33" s="10">
        <f>+D29+D31</f>
        <v>504193</v>
      </c>
      <c r="E33" s="10"/>
      <c r="F33" s="10">
        <f>+F29+F31</f>
        <v>578016</v>
      </c>
      <c r="G33" s="10"/>
      <c r="H33" s="10"/>
      <c r="I33" s="10"/>
      <c r="J33" s="13"/>
    </row>
    <row r="34" spans="4:10" ht="4.5" customHeight="1">
      <c r="D34" s="9"/>
      <c r="E34" s="10"/>
      <c r="F34" s="9"/>
      <c r="G34" s="10"/>
      <c r="H34" s="10"/>
      <c r="I34" s="10"/>
      <c r="J34" s="13"/>
    </row>
    <row r="35" spans="1:10" ht="13.5" thickBot="1">
      <c r="A35" s="4" t="s">
        <v>43</v>
      </c>
      <c r="D35" s="161">
        <f>+D21+D33</f>
        <v>1147874</v>
      </c>
      <c r="E35" s="10"/>
      <c r="F35" s="161">
        <f>+F21+F33</f>
        <v>1230023</v>
      </c>
      <c r="G35" s="10"/>
      <c r="H35" s="10"/>
      <c r="I35" s="10"/>
      <c r="J35" s="13"/>
    </row>
    <row r="36" spans="1:10" ht="12.75">
      <c r="A36" s="4"/>
      <c r="D36" s="10"/>
      <c r="E36" s="10"/>
      <c r="F36" s="10"/>
      <c r="G36" s="10"/>
      <c r="H36" s="10"/>
      <c r="I36" s="10"/>
      <c r="J36" s="13"/>
    </row>
    <row r="37" spans="1:10" ht="12.75">
      <c r="A37" s="4" t="s">
        <v>44</v>
      </c>
      <c r="D37" s="10"/>
      <c r="E37" s="10"/>
      <c r="F37" s="10"/>
      <c r="G37" s="10"/>
      <c r="H37" s="10"/>
      <c r="I37" s="10"/>
      <c r="J37" s="13"/>
    </row>
    <row r="38" spans="1:10" ht="12.75">
      <c r="A38" s="4" t="s">
        <v>45</v>
      </c>
      <c r="D38" s="10"/>
      <c r="E38" s="10"/>
      <c r="F38" s="10"/>
      <c r="G38" s="10"/>
      <c r="H38" s="10"/>
      <c r="I38" s="10"/>
      <c r="J38" s="13"/>
    </row>
    <row r="39" spans="1:10" ht="12.75">
      <c r="A39" s="5" t="s">
        <v>46</v>
      </c>
      <c r="D39" s="2">
        <v>757532</v>
      </c>
      <c r="F39" s="2">
        <v>757147</v>
      </c>
      <c r="J39" s="13"/>
    </row>
    <row r="40" spans="1:10" ht="12.75">
      <c r="A40" s="5" t="s">
        <v>47</v>
      </c>
      <c r="D40" s="5"/>
      <c r="E40" s="5"/>
      <c r="F40" s="5"/>
      <c r="J40" s="13"/>
    </row>
    <row r="41" spans="2:10" ht="12.75">
      <c r="B41" s="5" t="s">
        <v>48</v>
      </c>
      <c r="D41" s="2">
        <v>22989</v>
      </c>
      <c r="F41" s="2">
        <v>33607</v>
      </c>
      <c r="J41" s="13"/>
    </row>
    <row r="42" spans="1:10" ht="12.75">
      <c r="A42" s="5" t="s">
        <v>49</v>
      </c>
      <c r="D42" s="2">
        <v>143519</v>
      </c>
      <c r="F42" s="2">
        <v>143519</v>
      </c>
      <c r="J42" s="13"/>
    </row>
    <row r="43" spans="1:10" ht="12.75">
      <c r="A43" s="5" t="s">
        <v>216</v>
      </c>
      <c r="D43" s="13">
        <v>283011</v>
      </c>
      <c r="E43" s="5"/>
      <c r="F43" s="13">
        <v>250331</v>
      </c>
      <c r="J43" s="13"/>
    </row>
    <row r="44" spans="1:10" ht="12.75">
      <c r="A44" s="5" t="s">
        <v>50</v>
      </c>
      <c r="D44" s="9">
        <v>-524102</v>
      </c>
      <c r="F44" s="9">
        <v>-482731</v>
      </c>
      <c r="J44" s="13"/>
    </row>
    <row r="45" spans="1:10" ht="12.75">
      <c r="A45" s="11"/>
      <c r="B45" s="4"/>
      <c r="C45" s="13"/>
      <c r="D45" s="2">
        <f>SUM(D39:D44)</f>
        <v>682949</v>
      </c>
      <c r="F45" s="2">
        <f>SUM(F39:F44)</f>
        <v>701873</v>
      </c>
      <c r="J45" s="13"/>
    </row>
    <row r="46" spans="1:10" ht="12.75">
      <c r="A46" s="4" t="s">
        <v>240</v>
      </c>
      <c r="D46" s="2">
        <v>8571</v>
      </c>
      <c r="F46" s="2">
        <v>12812</v>
      </c>
      <c r="J46" s="13"/>
    </row>
    <row r="47" spans="1:10" ht="12.75">
      <c r="A47" s="4" t="s">
        <v>51</v>
      </c>
      <c r="D47" s="26">
        <f>+D45+D46</f>
        <v>691520</v>
      </c>
      <c r="F47" s="26">
        <f>+F45+F46</f>
        <v>714685</v>
      </c>
      <c r="G47" s="10"/>
      <c r="H47" s="10"/>
      <c r="I47" s="10"/>
      <c r="J47" s="13"/>
    </row>
    <row r="48" spans="1:10" ht="12.75">
      <c r="A48" s="4"/>
      <c r="D48" s="10"/>
      <c r="E48" s="10"/>
      <c r="F48" s="10"/>
      <c r="G48" s="10"/>
      <c r="H48" s="10"/>
      <c r="I48" s="10"/>
      <c r="J48" s="13"/>
    </row>
    <row r="49" spans="1:10" ht="12.75">
      <c r="A49" s="4" t="s">
        <v>52</v>
      </c>
      <c r="D49" s="10"/>
      <c r="E49" s="10"/>
      <c r="F49" s="10"/>
      <c r="G49" s="10"/>
      <c r="H49" s="10"/>
      <c r="I49" s="10"/>
      <c r="J49" s="13"/>
    </row>
    <row r="50" spans="1:10" ht="12.75">
      <c r="A50" s="5" t="s">
        <v>53</v>
      </c>
      <c r="D50" s="10">
        <v>200023</v>
      </c>
      <c r="E50" s="10"/>
      <c r="F50" s="10">
        <v>237717</v>
      </c>
      <c r="G50" s="10"/>
      <c r="H50" s="10"/>
      <c r="I50" s="10"/>
      <c r="J50" s="13"/>
    </row>
    <row r="51" spans="1:10" ht="12.75">
      <c r="A51" s="11" t="s">
        <v>54</v>
      </c>
      <c r="D51" s="9">
        <v>3200</v>
      </c>
      <c r="E51" s="10"/>
      <c r="F51" s="9">
        <v>3330</v>
      </c>
      <c r="G51" s="10"/>
      <c r="H51" s="10"/>
      <c r="I51" s="10"/>
      <c r="J51" s="13"/>
    </row>
    <row r="52" spans="1:10" ht="12.75">
      <c r="A52" s="4"/>
      <c r="D52" s="10">
        <f>SUM(D50:D51)</f>
        <v>203223</v>
      </c>
      <c r="E52" s="10"/>
      <c r="F52" s="10">
        <f>SUM(F50:F51)</f>
        <v>241047</v>
      </c>
      <c r="G52" s="10"/>
      <c r="H52" s="10"/>
      <c r="I52" s="10"/>
      <c r="J52" s="13"/>
    </row>
    <row r="53" spans="1:10" ht="12.75">
      <c r="A53" s="4" t="s">
        <v>55</v>
      </c>
      <c r="J53" s="13"/>
    </row>
    <row r="54" spans="1:10" ht="12.75">
      <c r="A54" s="11" t="s">
        <v>258</v>
      </c>
      <c r="D54" s="27">
        <v>17379</v>
      </c>
      <c r="F54" s="27">
        <v>10987</v>
      </c>
      <c r="J54" s="13"/>
    </row>
    <row r="55" spans="1:10" ht="12.75">
      <c r="A55" s="5" t="s">
        <v>56</v>
      </c>
      <c r="D55" s="21">
        <v>185250</v>
      </c>
      <c r="F55" s="21">
        <v>199619</v>
      </c>
      <c r="J55" s="13"/>
    </row>
    <row r="56" spans="1:10" ht="12.75">
      <c r="A56" s="5" t="s">
        <v>57</v>
      </c>
      <c r="D56" s="21">
        <v>35464</v>
      </c>
      <c r="F56" s="21">
        <v>48829</v>
      </c>
      <c r="J56" s="13"/>
    </row>
    <row r="57" spans="1:10" ht="12.75">
      <c r="A57" s="5" t="s">
        <v>58</v>
      </c>
      <c r="D57" s="24">
        <v>15038</v>
      </c>
      <c r="F57" s="24">
        <v>14222</v>
      </c>
      <c r="J57" s="13"/>
    </row>
    <row r="58" spans="4:10" ht="12.75">
      <c r="D58" s="10">
        <f>SUM(D54:D57)</f>
        <v>253131</v>
      </c>
      <c r="E58" s="10"/>
      <c r="F58" s="10">
        <f>SUM(F54:F57)</f>
        <v>273657</v>
      </c>
      <c r="G58" s="10"/>
      <c r="H58" s="10"/>
      <c r="I58" s="10"/>
      <c r="J58" s="13"/>
    </row>
    <row r="59" spans="4:10" ht="7.5" customHeight="1">
      <c r="D59" s="10"/>
      <c r="E59" s="10"/>
      <c r="F59" s="10"/>
      <c r="G59" s="10"/>
      <c r="H59" s="10"/>
      <c r="I59" s="10"/>
      <c r="J59" s="13"/>
    </row>
    <row r="60" spans="1:10" ht="12.75">
      <c r="A60" s="5" t="s">
        <v>307</v>
      </c>
      <c r="D60" s="10">
        <v>0</v>
      </c>
      <c r="E60" s="10"/>
      <c r="F60" s="10">
        <v>634</v>
      </c>
      <c r="G60" s="10"/>
      <c r="H60" s="10"/>
      <c r="I60" s="10"/>
      <c r="J60" s="13"/>
    </row>
    <row r="61" spans="4:10" ht="7.5" customHeight="1">
      <c r="D61" s="9"/>
      <c r="E61" s="10"/>
      <c r="F61" s="9"/>
      <c r="J61" s="13"/>
    </row>
    <row r="62" spans="4:10" ht="12.75">
      <c r="D62" s="10">
        <f>+D58+D60</f>
        <v>253131</v>
      </c>
      <c r="E62" s="10"/>
      <c r="F62" s="10">
        <f>+F58+F60</f>
        <v>274291</v>
      </c>
      <c r="G62" s="10">
        <f>+G58+G60</f>
        <v>0</v>
      </c>
      <c r="J62" s="13"/>
    </row>
    <row r="63" spans="4:10" ht="9.75" customHeight="1">
      <c r="D63" s="10"/>
      <c r="E63" s="10"/>
      <c r="F63" s="10"/>
      <c r="J63" s="13"/>
    </row>
    <row r="64" spans="1:10" ht="12.75">
      <c r="A64" s="4" t="s">
        <v>59</v>
      </c>
      <c r="D64" s="10">
        <f>+D52+D62</f>
        <v>456354</v>
      </c>
      <c r="E64" s="10"/>
      <c r="F64" s="10">
        <f>+F52+F62</f>
        <v>515338</v>
      </c>
      <c r="J64" s="13"/>
    </row>
    <row r="65" spans="1:10" ht="10.5" customHeight="1">
      <c r="A65" s="4"/>
      <c r="D65" s="10"/>
      <c r="E65" s="10"/>
      <c r="F65" s="10"/>
      <c r="J65" s="13"/>
    </row>
    <row r="66" spans="1:10" ht="13.5" thickBot="1">
      <c r="A66" s="4" t="s">
        <v>60</v>
      </c>
      <c r="D66" s="25">
        <f>+D47+D64</f>
        <v>1147874</v>
      </c>
      <c r="E66" s="10"/>
      <c r="F66" s="25">
        <f>+F47+F64</f>
        <v>1230023</v>
      </c>
      <c r="J66" s="13"/>
    </row>
    <row r="67" spans="1:10" ht="12.75">
      <c r="A67" s="4" t="s">
        <v>61</v>
      </c>
      <c r="B67" s="4"/>
      <c r="C67" s="4"/>
      <c r="G67" s="10"/>
      <c r="H67" s="10"/>
      <c r="I67" s="10"/>
      <c r="J67" s="13"/>
    </row>
    <row r="68" spans="1:10" ht="13.5" customHeight="1">
      <c r="A68" s="4"/>
      <c r="B68" s="4"/>
      <c r="C68" s="4" t="s">
        <v>62</v>
      </c>
      <c r="D68" s="28">
        <f>+D45/D39</f>
        <v>0.9015447532249463</v>
      </c>
      <c r="E68" s="29"/>
      <c r="F68" s="28">
        <f>+F45/F39</f>
        <v>0.9269970032239446</v>
      </c>
      <c r="J68" s="13"/>
    </row>
    <row r="69" ht="13.5" customHeight="1">
      <c r="J69" s="13"/>
    </row>
    <row r="70" spans="1:2" ht="12.75">
      <c r="A70" s="5" t="s">
        <v>206</v>
      </c>
      <c r="B70" s="14"/>
    </row>
    <row r="71" ht="12.75">
      <c r="A71" s="5" t="s">
        <v>257</v>
      </c>
    </row>
    <row r="72" ht="12.75">
      <c r="B72" s="4"/>
    </row>
    <row r="73" ht="12.75">
      <c r="B73" s="4"/>
    </row>
    <row r="104" ht="3" customHeight="1"/>
    <row r="105" ht="3" customHeight="1"/>
  </sheetData>
  <printOptions/>
  <pageMargins left="0.75" right="0.75" top="0.5" bottom="0.23" header="0.5" footer="0.41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90"/>
  <sheetViews>
    <sheetView workbookViewId="0" topLeftCell="A1">
      <selection activeCell="E37" sqref="E37"/>
    </sheetView>
  </sheetViews>
  <sheetFormatPr defaultColWidth="9.140625" defaultRowHeight="12.75"/>
  <cols>
    <col min="1" max="1" width="4.00390625" style="30" customWidth="1"/>
    <col min="2" max="2" width="25.28125" style="30" customWidth="1"/>
    <col min="3" max="3" width="10.7109375" style="30" customWidth="1"/>
    <col min="4" max="8" width="9.28125" style="30" customWidth="1"/>
    <col min="9" max="9" width="11.00390625" style="30" customWidth="1"/>
    <col min="10" max="11" width="9.28125" style="30" customWidth="1"/>
    <col min="12" max="12" width="12.28125" style="30" customWidth="1"/>
    <col min="13" max="16384" width="9.140625" style="30" customWidth="1"/>
  </cols>
  <sheetData>
    <row r="1" spans="1:97" ht="14.25">
      <c r="A1" s="172" t="str">
        <f>PL!A1</f>
        <v>OLYMPIA INDUSTRIES BERHAD</v>
      </c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</row>
    <row r="2" spans="1:97" ht="12.75">
      <c r="A2" s="170" t="str">
        <f>PL!A2</f>
        <v>(Company no. 63026-U)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</row>
    <row r="3" spans="1:97" ht="12.75">
      <c r="A3" s="171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</row>
    <row r="4" spans="1:97" ht="14.25">
      <c r="A4" s="172" t="s">
        <v>64</v>
      </c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</row>
    <row r="5" spans="1:97" ht="12.75">
      <c r="A5" s="173" t="s">
        <v>308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</row>
    <row r="6" spans="1:97" ht="12.75">
      <c r="A6" s="30" t="s">
        <v>2</v>
      </c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</row>
    <row r="7" spans="13:97" ht="12.75"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</row>
    <row r="8" spans="3:97" ht="12.75">
      <c r="C8" s="122" t="s">
        <v>212</v>
      </c>
      <c r="D8" s="123"/>
      <c r="E8" s="123"/>
      <c r="F8" s="123"/>
      <c r="G8" s="123"/>
      <c r="H8" s="123"/>
      <c r="I8" s="123"/>
      <c r="J8" s="124"/>
      <c r="K8" s="125" t="s">
        <v>65</v>
      </c>
      <c r="L8" s="126" t="s">
        <v>66</v>
      </c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</row>
    <row r="9" spans="3:97" ht="12.75">
      <c r="C9" s="125" t="s">
        <v>67</v>
      </c>
      <c r="D9" s="125"/>
      <c r="E9" s="174"/>
      <c r="F9" s="127" t="s">
        <v>220</v>
      </c>
      <c r="G9" s="128"/>
      <c r="H9" s="125" t="s">
        <v>68</v>
      </c>
      <c r="I9" s="125" t="s">
        <v>69</v>
      </c>
      <c r="J9" s="126" t="s">
        <v>70</v>
      </c>
      <c r="K9" s="129" t="s">
        <v>242</v>
      </c>
      <c r="L9" s="130" t="s">
        <v>71</v>
      </c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</row>
    <row r="10" spans="3:97" ht="12.75">
      <c r="C10" s="129" t="s">
        <v>72</v>
      </c>
      <c r="D10" s="129" t="s">
        <v>73</v>
      </c>
      <c r="E10" s="131" t="s">
        <v>198</v>
      </c>
      <c r="F10" s="125" t="s">
        <v>199</v>
      </c>
      <c r="G10" s="125" t="s">
        <v>221</v>
      </c>
      <c r="H10" s="129" t="s">
        <v>74</v>
      </c>
      <c r="I10" s="129" t="s">
        <v>75</v>
      </c>
      <c r="J10" s="132"/>
      <c r="K10" s="129"/>
      <c r="L10" s="130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</row>
    <row r="11" spans="3:97" ht="12.75">
      <c r="C11" s="133" t="s">
        <v>8</v>
      </c>
      <c r="D11" s="133" t="s">
        <v>8</v>
      </c>
      <c r="E11" s="134" t="s">
        <v>8</v>
      </c>
      <c r="F11" s="133" t="s">
        <v>8</v>
      </c>
      <c r="G11" s="133" t="s">
        <v>8</v>
      </c>
      <c r="H11" s="133" t="s">
        <v>8</v>
      </c>
      <c r="I11" s="133" t="s">
        <v>8</v>
      </c>
      <c r="J11" s="135" t="s">
        <v>8</v>
      </c>
      <c r="K11" s="133" t="s">
        <v>8</v>
      </c>
      <c r="L11" s="135" t="s">
        <v>8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</row>
    <row r="12" spans="1:97" ht="6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</row>
    <row r="13" spans="1:97" ht="12.75">
      <c r="A13" s="13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</row>
    <row r="14" spans="1:97" ht="12.75">
      <c r="A14" s="151" t="s">
        <v>265</v>
      </c>
      <c r="B14" s="152"/>
      <c r="C14" s="10">
        <v>757147</v>
      </c>
      <c r="D14" s="10">
        <f>G36</f>
        <v>10289</v>
      </c>
      <c r="E14" s="10">
        <v>250331</v>
      </c>
      <c r="F14" s="10">
        <v>143519</v>
      </c>
      <c r="G14" s="10">
        <v>33607</v>
      </c>
      <c r="H14" s="10">
        <f>H69</f>
        <v>-233884</v>
      </c>
      <c r="I14" s="10">
        <v>-259136</v>
      </c>
      <c r="J14" s="10">
        <f>SUM(C14:I14)</f>
        <v>701873</v>
      </c>
      <c r="K14" s="10">
        <v>12812</v>
      </c>
      <c r="L14" s="10">
        <f>SUM(J14:K14)</f>
        <v>714685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</row>
    <row r="15" spans="1:97" ht="12.75">
      <c r="A15" s="152" t="s">
        <v>222</v>
      </c>
      <c r="B15" s="15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</row>
    <row r="16" spans="1:97" ht="12.75">
      <c r="A16" s="152" t="s">
        <v>266</v>
      </c>
      <c r="B16" s="15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</row>
    <row r="17" spans="1:97" ht="12.75">
      <c r="A17" s="152" t="s">
        <v>267</v>
      </c>
      <c r="B17" s="152"/>
      <c r="C17" s="10">
        <v>0</v>
      </c>
      <c r="D17" s="10">
        <f>G37</f>
        <v>-523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81">
        <f>SUM(C17:I17)</f>
        <v>-523</v>
      </c>
      <c r="K17" s="10">
        <v>0</v>
      </c>
      <c r="L17" s="181">
        <f>SUM(J17:K17)</f>
        <v>-523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</row>
    <row r="18" spans="1:97" ht="12.75">
      <c r="A18" s="175" t="s">
        <v>309</v>
      </c>
      <c r="B18" s="175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PL!J45</f>
        <v>-41057</v>
      </c>
      <c r="J18" s="9">
        <f>SUM(C18:I18)</f>
        <v>-41057</v>
      </c>
      <c r="K18" s="9">
        <f>PL!J47</f>
        <v>-2797</v>
      </c>
      <c r="L18" s="9">
        <f>SUM(J18:K18)</f>
        <v>-43854</v>
      </c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</row>
    <row r="19" spans="1:97" ht="12.75">
      <c r="A19" s="152" t="s">
        <v>268</v>
      </c>
      <c r="B19" s="15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</row>
    <row r="20" spans="1:97" ht="12.75">
      <c r="A20" s="152" t="s">
        <v>310</v>
      </c>
      <c r="B20" s="152"/>
      <c r="C20" s="10">
        <f>SUM(C17:C18)</f>
        <v>0</v>
      </c>
      <c r="D20" s="10">
        <f>G37</f>
        <v>-523</v>
      </c>
      <c r="E20" s="10">
        <f aca="true" t="shared" si="0" ref="E20:L20">SUM(E17:E18)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-41057</v>
      </c>
      <c r="J20" s="10">
        <f t="shared" si="0"/>
        <v>-41580</v>
      </c>
      <c r="K20" s="10">
        <f t="shared" si="0"/>
        <v>-2797</v>
      </c>
      <c r="L20" s="10">
        <f t="shared" si="0"/>
        <v>-44377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</row>
    <row r="21" spans="1:97" ht="12.75">
      <c r="A21" s="152" t="s">
        <v>253</v>
      </c>
      <c r="B21" s="152"/>
      <c r="C21" s="10">
        <v>385</v>
      </c>
      <c r="D21" s="10">
        <f>G38</f>
        <v>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aca="true" t="shared" si="1" ref="J21:J28">SUM(C21:I21)</f>
        <v>392</v>
      </c>
      <c r="K21" s="10">
        <v>0</v>
      </c>
      <c r="L21" s="10">
        <f aca="true" t="shared" si="2" ref="L21:L28">SUM(J21:K21)</f>
        <v>392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</row>
    <row r="22" spans="1:97" ht="12.75">
      <c r="A22" s="136" t="s">
        <v>254</v>
      </c>
      <c r="B22" s="152"/>
      <c r="C22" s="10">
        <v>0</v>
      </c>
      <c r="D22" s="10">
        <v>0</v>
      </c>
      <c r="E22" s="10">
        <v>-402</v>
      </c>
      <c r="F22" s="10">
        <v>0</v>
      </c>
      <c r="G22" s="10">
        <v>0</v>
      </c>
      <c r="H22" s="10">
        <v>0</v>
      </c>
      <c r="I22" s="10">
        <v>44</v>
      </c>
      <c r="J22" s="10">
        <f t="shared" si="1"/>
        <v>-358</v>
      </c>
      <c r="K22" s="176">
        <v>0</v>
      </c>
      <c r="L22" s="10">
        <f t="shared" si="2"/>
        <v>-358</v>
      </c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</row>
    <row r="23" spans="1:97" ht="12.75">
      <c r="A23" s="152" t="s">
        <v>289</v>
      </c>
      <c r="B23" s="152"/>
      <c r="C23" s="10">
        <v>0</v>
      </c>
      <c r="D23" s="10">
        <v>0</v>
      </c>
      <c r="E23" s="10">
        <v>33082</v>
      </c>
      <c r="F23" s="10">
        <v>0</v>
      </c>
      <c r="G23" s="10">
        <v>0</v>
      </c>
      <c r="H23" s="10">
        <v>0</v>
      </c>
      <c r="I23" s="10">
        <v>0</v>
      </c>
      <c r="J23" s="10">
        <f>SUM(C23:I23)</f>
        <v>33082</v>
      </c>
      <c r="K23" s="176">
        <v>0</v>
      </c>
      <c r="L23" s="10">
        <f>SUM(J23:K23)</f>
        <v>33082</v>
      </c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</row>
    <row r="24" spans="1:97" ht="12.75">
      <c r="A24" s="152" t="s">
        <v>288</v>
      </c>
      <c r="B24" s="152"/>
      <c r="C24" s="10">
        <v>0</v>
      </c>
      <c r="D24" s="10">
        <v>0</v>
      </c>
      <c r="E24" s="10">
        <v>0</v>
      </c>
      <c r="F24" s="10">
        <v>0</v>
      </c>
      <c r="G24" s="10">
        <v>-1315</v>
      </c>
      <c r="H24" s="10">
        <v>0</v>
      </c>
      <c r="I24" s="10">
        <v>0</v>
      </c>
      <c r="J24" s="10">
        <f t="shared" si="1"/>
        <v>-1315</v>
      </c>
      <c r="K24" s="176">
        <v>0</v>
      </c>
      <c r="L24" s="10">
        <f t="shared" si="2"/>
        <v>-1315</v>
      </c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</row>
    <row r="25" spans="1:97" ht="12.75">
      <c r="A25" s="152" t="s">
        <v>311</v>
      </c>
      <c r="B25" s="152"/>
      <c r="C25" s="10">
        <v>0</v>
      </c>
      <c r="D25" s="10">
        <v>0</v>
      </c>
      <c r="E25" s="10">
        <v>0</v>
      </c>
      <c r="F25" s="10">
        <v>0</v>
      </c>
      <c r="G25" s="10">
        <v>-9303</v>
      </c>
      <c r="H25" s="10">
        <v>0</v>
      </c>
      <c r="I25" s="10">
        <v>0</v>
      </c>
      <c r="J25" s="10">
        <f>SUM(C25:I25)</f>
        <v>-9303</v>
      </c>
      <c r="K25" s="176">
        <v>0</v>
      </c>
      <c r="L25" s="10">
        <f>SUM(J25:K25)</f>
        <v>-9303</v>
      </c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</row>
    <row r="26" spans="1:97" ht="12.75">
      <c r="A26" s="152"/>
      <c r="B26" s="152" t="s">
        <v>312</v>
      </c>
      <c r="C26" s="10"/>
      <c r="D26" s="10"/>
      <c r="E26" s="10"/>
      <c r="F26" s="10"/>
      <c r="G26" s="10"/>
      <c r="H26" s="10"/>
      <c r="I26" s="10"/>
      <c r="J26" s="10"/>
      <c r="K26" s="176"/>
      <c r="L26" s="10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</row>
    <row r="27" spans="1:97" ht="12.75">
      <c r="A27" s="152" t="s">
        <v>269</v>
      </c>
      <c r="B27" s="152"/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1"/>
        <v>0</v>
      </c>
      <c r="K27" s="10">
        <v>-1444</v>
      </c>
      <c r="L27" s="10">
        <f t="shared" si="2"/>
        <v>-1444</v>
      </c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</row>
    <row r="28" spans="1:97" ht="12.75">
      <c r="A28" s="136" t="s">
        <v>313</v>
      </c>
      <c r="B28" s="152"/>
      <c r="C28" s="10">
        <v>0</v>
      </c>
      <c r="D28" s="10">
        <f>G39</f>
        <v>158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1"/>
        <v>158</v>
      </c>
      <c r="K28" s="10">
        <v>0</v>
      </c>
      <c r="L28" s="10">
        <f t="shared" si="2"/>
        <v>158</v>
      </c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</row>
    <row r="29" spans="1:97" ht="13.5" thickBot="1">
      <c r="A29" s="177" t="s">
        <v>314</v>
      </c>
      <c r="B29" s="178"/>
      <c r="C29" s="25">
        <f>SUM(C20:C28)+C14</f>
        <v>757532</v>
      </c>
      <c r="D29" s="25">
        <f aca="true" t="shared" si="3" ref="D29:L29">SUM(D20:D28)+D14</f>
        <v>9931</v>
      </c>
      <c r="E29" s="25">
        <f t="shared" si="3"/>
        <v>283011</v>
      </c>
      <c r="F29" s="25">
        <f t="shared" si="3"/>
        <v>143519</v>
      </c>
      <c r="G29" s="25">
        <f t="shared" si="3"/>
        <v>22989</v>
      </c>
      <c r="H29" s="25">
        <f t="shared" si="3"/>
        <v>-233884</v>
      </c>
      <c r="I29" s="25">
        <f t="shared" si="3"/>
        <v>-300149</v>
      </c>
      <c r="J29" s="25">
        <f t="shared" si="3"/>
        <v>682949</v>
      </c>
      <c r="K29" s="25">
        <f t="shared" si="3"/>
        <v>8571</v>
      </c>
      <c r="L29" s="25">
        <f t="shared" si="3"/>
        <v>691520</v>
      </c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</row>
    <row r="30" spans="1:97" ht="12.75">
      <c r="A30" s="137"/>
      <c r="B30" s="136"/>
      <c r="C30" s="2"/>
      <c r="D30" s="2"/>
      <c r="E30" s="2"/>
      <c r="F30" s="2"/>
      <c r="G30" s="2"/>
      <c r="H30" s="2"/>
      <c r="I30" s="2"/>
      <c r="J30" s="2"/>
      <c r="K30" s="2"/>
      <c r="L30" s="2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</row>
    <row r="31" spans="1:97" ht="12.75">
      <c r="A31" s="136"/>
      <c r="B31" s="136"/>
      <c r="C31" s="2"/>
      <c r="D31" s="2"/>
      <c r="E31" s="2"/>
      <c r="F31" s="2"/>
      <c r="G31" s="2"/>
      <c r="H31" s="2"/>
      <c r="I31" s="2"/>
      <c r="J31" s="31"/>
      <c r="K31" s="2"/>
      <c r="L31" s="2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</row>
    <row r="32" spans="1:97" ht="12.75">
      <c r="A32" s="137" t="s">
        <v>73</v>
      </c>
      <c r="B32" s="137"/>
      <c r="C32" s="138" t="s">
        <v>76</v>
      </c>
      <c r="D32" s="139" t="s">
        <v>67</v>
      </c>
      <c r="E32" s="140" t="s">
        <v>77</v>
      </c>
      <c r="F32" s="141"/>
      <c r="G32" s="142"/>
      <c r="H32" s="2"/>
      <c r="I32" s="2"/>
      <c r="J32" s="2"/>
      <c r="K32" s="2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</row>
    <row r="33" spans="1:97" ht="12.75">
      <c r="A33" s="137"/>
      <c r="B33" s="137"/>
      <c r="C33" s="143" t="s">
        <v>78</v>
      </c>
      <c r="D33" s="144" t="s">
        <v>79</v>
      </c>
      <c r="E33" s="145" t="s">
        <v>80</v>
      </c>
      <c r="F33" s="144" t="s">
        <v>81</v>
      </c>
      <c r="G33" s="130" t="s">
        <v>70</v>
      </c>
      <c r="H33" s="2"/>
      <c r="I33" s="2"/>
      <c r="J33" s="2"/>
      <c r="K33" s="2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</row>
    <row r="34" spans="1:97" ht="12.75">
      <c r="A34" s="137"/>
      <c r="B34" s="137"/>
      <c r="C34" s="146" t="s">
        <v>8</v>
      </c>
      <c r="D34" s="147" t="s">
        <v>8</v>
      </c>
      <c r="E34" s="148" t="s">
        <v>8</v>
      </c>
      <c r="F34" s="147" t="s">
        <v>8</v>
      </c>
      <c r="G34" s="135" t="s">
        <v>8</v>
      </c>
      <c r="H34" s="2"/>
      <c r="I34" s="2"/>
      <c r="J34" s="2"/>
      <c r="K34" s="2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</row>
    <row r="35" spans="1:97" ht="12.75">
      <c r="A35" s="136"/>
      <c r="B35" s="136"/>
      <c r="C35" s="2"/>
      <c r="D35" s="2"/>
      <c r="E35" s="2"/>
      <c r="F35" s="2"/>
      <c r="G35" s="2"/>
      <c r="H35" s="10"/>
      <c r="I35" s="2"/>
      <c r="J35" s="10"/>
      <c r="K35" s="10"/>
      <c r="L35" s="152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</row>
    <row r="36" spans="1:97" ht="12.75">
      <c r="A36" s="187" t="s">
        <v>265</v>
      </c>
      <c r="B36" s="136"/>
      <c r="C36" s="10">
        <v>2234</v>
      </c>
      <c r="D36" s="10">
        <v>5089</v>
      </c>
      <c r="E36" s="10">
        <v>1366</v>
      </c>
      <c r="F36" s="10">
        <f>F79</f>
        <v>1600</v>
      </c>
      <c r="G36" s="10">
        <f>SUM(C36:F36)</f>
        <v>10289</v>
      </c>
      <c r="H36" s="10"/>
      <c r="I36" s="2"/>
      <c r="J36" s="10"/>
      <c r="K36" s="10"/>
      <c r="L36" s="10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</row>
    <row r="37" spans="1:97" ht="12.75">
      <c r="A37" s="136" t="s">
        <v>222</v>
      </c>
      <c r="B37" s="136"/>
      <c r="C37" s="10">
        <v>0</v>
      </c>
      <c r="D37" s="2">
        <v>0</v>
      </c>
      <c r="E37" s="2">
        <v>-523</v>
      </c>
      <c r="F37" s="2">
        <v>0</v>
      </c>
      <c r="G37" s="10">
        <f>SUM(C37:F37)</f>
        <v>-523</v>
      </c>
      <c r="H37" s="10"/>
      <c r="I37" s="2"/>
      <c r="J37" s="153"/>
      <c r="K37" s="153"/>
      <c r="L37" s="153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</row>
    <row r="38" spans="1:97" ht="12.75">
      <c r="A38" s="136" t="s">
        <v>253</v>
      </c>
      <c r="B38" s="136"/>
      <c r="C38" s="10">
        <v>0</v>
      </c>
      <c r="D38" s="2">
        <v>7</v>
      </c>
      <c r="E38" s="2">
        <v>0</v>
      </c>
      <c r="F38" s="2">
        <v>0</v>
      </c>
      <c r="G38" s="10">
        <f>SUM(C38:F38)</f>
        <v>7</v>
      </c>
      <c r="H38" s="10"/>
      <c r="I38" s="10"/>
      <c r="J38" s="153"/>
      <c r="K38" s="153"/>
      <c r="L38" s="153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</row>
    <row r="39" spans="1:97" ht="12.75">
      <c r="A39" s="136" t="s">
        <v>313</v>
      </c>
      <c r="B39" s="136"/>
      <c r="C39" s="10">
        <v>0</v>
      </c>
      <c r="D39" s="2">
        <v>0</v>
      </c>
      <c r="E39" s="2">
        <v>158</v>
      </c>
      <c r="F39" s="2">
        <v>0</v>
      </c>
      <c r="G39" s="10">
        <f>SUM(C39:F39)</f>
        <v>158</v>
      </c>
      <c r="H39" s="10"/>
      <c r="I39" s="10"/>
      <c r="J39" s="153"/>
      <c r="K39" s="153"/>
      <c r="L39" s="153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</row>
    <row r="40" spans="1:97" ht="13.5" thickBot="1">
      <c r="A40" s="177" t="str">
        <f>A29</f>
        <v>At 30 June 2010</v>
      </c>
      <c r="B40" s="178"/>
      <c r="C40" s="25">
        <f>SUM(C36:C39)</f>
        <v>2234</v>
      </c>
      <c r="D40" s="25">
        <f>SUM(D36:D39)</f>
        <v>5096</v>
      </c>
      <c r="E40" s="25">
        <f>SUM(E36:E39)</f>
        <v>1001</v>
      </c>
      <c r="F40" s="25">
        <f>SUM(F36:F39)</f>
        <v>1600</v>
      </c>
      <c r="G40" s="25">
        <f>SUM(G36:G39)</f>
        <v>9931</v>
      </c>
      <c r="H40" s="10"/>
      <c r="I40" s="10"/>
      <c r="J40" s="10"/>
      <c r="K40" s="10"/>
      <c r="L40" s="10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</row>
    <row r="41" spans="1:97" ht="12.75">
      <c r="A41" s="136"/>
      <c r="B41" s="136"/>
      <c r="C41" s="2"/>
      <c r="D41" s="2"/>
      <c r="E41" s="2"/>
      <c r="F41" s="2"/>
      <c r="G41" s="2"/>
      <c r="H41" s="10"/>
      <c r="I41" s="10"/>
      <c r="J41" s="10"/>
      <c r="K41" s="10"/>
      <c r="L41" s="153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</row>
    <row r="42" spans="1:97" ht="12.75">
      <c r="A42" s="136"/>
      <c r="B42" s="136"/>
      <c r="C42" s="2"/>
      <c r="D42" s="164"/>
      <c r="E42" s="2"/>
      <c r="F42" s="2"/>
      <c r="G42" s="2"/>
      <c r="H42" s="10"/>
      <c r="I42" s="10"/>
      <c r="J42" s="10"/>
      <c r="K42" s="10"/>
      <c r="L42" s="153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</row>
    <row r="43" spans="1:97" ht="12.75">
      <c r="A43" s="136"/>
      <c r="B43" s="136"/>
      <c r="C43" s="2"/>
      <c r="D43" s="2"/>
      <c r="E43" s="2"/>
      <c r="F43" s="2"/>
      <c r="G43" s="2"/>
      <c r="H43" s="2"/>
      <c r="I43" s="2"/>
      <c r="J43" s="2"/>
      <c r="K43" s="10"/>
      <c r="L43" s="153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</row>
    <row r="44" spans="1:12" s="136" customFormat="1" ht="12.75">
      <c r="A44" s="137" t="s">
        <v>315</v>
      </c>
      <c r="C44" s="2"/>
      <c r="D44" s="2"/>
      <c r="E44" s="2"/>
      <c r="F44" s="2"/>
      <c r="G44" s="2"/>
      <c r="H44" s="2"/>
      <c r="I44" s="2"/>
      <c r="J44" s="2"/>
      <c r="K44" s="10"/>
      <c r="L44" s="153"/>
    </row>
    <row r="45" spans="1:12" s="136" customFormat="1" ht="12.75">
      <c r="A45" s="136" t="s">
        <v>316</v>
      </c>
      <c r="C45" s="2"/>
      <c r="D45" s="2"/>
      <c r="E45" s="2"/>
      <c r="F45" s="2"/>
      <c r="G45" s="2"/>
      <c r="H45" s="2"/>
      <c r="I45" s="2"/>
      <c r="J45" s="2"/>
      <c r="K45" s="10"/>
      <c r="L45" s="152"/>
    </row>
    <row r="46" spans="3:12" s="136" customFormat="1" ht="12.75">
      <c r="C46" s="2"/>
      <c r="D46" s="2"/>
      <c r="E46" s="2"/>
      <c r="F46" s="2"/>
      <c r="G46" s="2"/>
      <c r="H46" s="2"/>
      <c r="I46" s="2"/>
      <c r="J46" s="2"/>
      <c r="K46" s="10"/>
      <c r="L46" s="152"/>
    </row>
    <row r="47" spans="3:12" s="136" customFormat="1" ht="12.75">
      <c r="C47" s="2"/>
      <c r="D47" s="2"/>
      <c r="E47" s="2"/>
      <c r="F47" s="2"/>
      <c r="G47" s="2"/>
      <c r="H47" s="2"/>
      <c r="I47" s="2"/>
      <c r="J47" s="2"/>
      <c r="K47" s="10"/>
      <c r="L47" s="152"/>
    </row>
    <row r="48" spans="1:12" s="136" customFormat="1" ht="13.5" customHeight="1">
      <c r="A48" s="137"/>
      <c r="C48" s="122" t="s">
        <v>212</v>
      </c>
      <c r="D48" s="123"/>
      <c r="E48" s="123"/>
      <c r="F48" s="123"/>
      <c r="G48" s="123"/>
      <c r="H48" s="123"/>
      <c r="I48" s="123"/>
      <c r="J48" s="124"/>
      <c r="K48" s="125" t="s">
        <v>65</v>
      </c>
      <c r="L48" s="126" t="s">
        <v>66</v>
      </c>
    </row>
    <row r="49" spans="3:12" s="136" customFormat="1" ht="12.75">
      <c r="C49" s="125" t="s">
        <v>67</v>
      </c>
      <c r="D49" s="125"/>
      <c r="E49" s="165"/>
      <c r="F49" s="127" t="s">
        <v>220</v>
      </c>
      <c r="G49" s="128"/>
      <c r="H49" s="125" t="s">
        <v>68</v>
      </c>
      <c r="I49" s="125" t="s">
        <v>69</v>
      </c>
      <c r="J49" s="126" t="s">
        <v>70</v>
      </c>
      <c r="K49" s="129" t="s">
        <v>242</v>
      </c>
      <c r="L49" s="130" t="s">
        <v>71</v>
      </c>
    </row>
    <row r="50" spans="3:12" s="136" customFormat="1" ht="12.75">
      <c r="C50" s="129" t="s">
        <v>72</v>
      </c>
      <c r="D50" s="129" t="s">
        <v>73</v>
      </c>
      <c r="E50" s="131" t="s">
        <v>198</v>
      </c>
      <c r="F50" s="125" t="s">
        <v>199</v>
      </c>
      <c r="G50" s="125" t="s">
        <v>221</v>
      </c>
      <c r="H50" s="129" t="s">
        <v>74</v>
      </c>
      <c r="I50" s="129" t="s">
        <v>75</v>
      </c>
      <c r="J50" s="132"/>
      <c r="K50" s="129"/>
      <c r="L50" s="130"/>
    </row>
    <row r="51" spans="3:12" s="136" customFormat="1" ht="12.75">
      <c r="C51" s="133" t="s">
        <v>8</v>
      </c>
      <c r="D51" s="133" t="s">
        <v>8</v>
      </c>
      <c r="E51" s="134" t="s">
        <v>8</v>
      </c>
      <c r="F51" s="133" t="s">
        <v>8</v>
      </c>
      <c r="G51" s="133" t="s">
        <v>8</v>
      </c>
      <c r="H51" s="133" t="s">
        <v>8</v>
      </c>
      <c r="I51" s="133" t="s">
        <v>8</v>
      </c>
      <c r="J51" s="135" t="s">
        <v>8</v>
      </c>
      <c r="K51" s="133" t="s">
        <v>8</v>
      </c>
      <c r="L51" s="135" t="s">
        <v>8</v>
      </c>
    </row>
    <row r="52" spans="11:12" s="136" customFormat="1" ht="6" customHeight="1">
      <c r="K52" s="149"/>
      <c r="L52" s="149"/>
    </row>
    <row r="53" s="136" customFormat="1" ht="12.75">
      <c r="A53" s="137" t="s">
        <v>234</v>
      </c>
    </row>
    <row r="54" spans="1:12" s="136" customFormat="1" ht="12.75">
      <c r="A54" s="136" t="s">
        <v>251</v>
      </c>
      <c r="C54" s="2">
        <v>730364</v>
      </c>
      <c r="D54" s="2">
        <v>9743</v>
      </c>
      <c r="E54" s="2">
        <v>278272</v>
      </c>
      <c r="F54" s="2">
        <v>174852</v>
      </c>
      <c r="G54" s="2">
        <v>329</v>
      </c>
      <c r="H54" s="2">
        <v>-233884</v>
      </c>
      <c r="I54" s="2">
        <v>-246578</v>
      </c>
      <c r="J54" s="31">
        <f>SUM(C54:I54)</f>
        <v>713098</v>
      </c>
      <c r="K54" s="10">
        <v>13139</v>
      </c>
      <c r="L54" s="10">
        <f>+J54+K54</f>
        <v>726237</v>
      </c>
    </row>
    <row r="55" spans="1:12" s="136" customFormat="1" ht="12.75">
      <c r="A55" s="175" t="s">
        <v>255</v>
      </c>
      <c r="B55" s="175"/>
      <c r="C55" s="9">
        <v>0</v>
      </c>
      <c r="D55" s="9">
        <v>0</v>
      </c>
      <c r="E55" s="9">
        <v>0</v>
      </c>
      <c r="F55" s="9">
        <v>0</v>
      </c>
      <c r="G55" s="9">
        <v>33278</v>
      </c>
      <c r="H55" s="9">
        <v>0</v>
      </c>
      <c r="I55" s="9">
        <v>3221</v>
      </c>
      <c r="J55" s="166">
        <f>SUM(C55:I55)</f>
        <v>36499</v>
      </c>
      <c r="K55" s="9">
        <v>0</v>
      </c>
      <c r="L55" s="9">
        <f>+J55+K55</f>
        <v>36499</v>
      </c>
    </row>
    <row r="56" spans="1:12" s="136" customFormat="1" ht="12.75">
      <c r="A56" s="137" t="s">
        <v>252</v>
      </c>
      <c r="C56" s="2">
        <f>SUM(C54:C55)</f>
        <v>730364</v>
      </c>
      <c r="D56" s="2">
        <f aca="true" t="shared" si="4" ref="D56:L56">SUM(D54:D55)</f>
        <v>9743</v>
      </c>
      <c r="E56" s="2">
        <f t="shared" si="4"/>
        <v>278272</v>
      </c>
      <c r="F56" s="2">
        <f t="shared" si="4"/>
        <v>174852</v>
      </c>
      <c r="G56" s="2">
        <f t="shared" si="4"/>
        <v>33607</v>
      </c>
      <c r="H56" s="2">
        <f t="shared" si="4"/>
        <v>-233884</v>
      </c>
      <c r="I56" s="2">
        <f t="shared" si="4"/>
        <v>-243357</v>
      </c>
      <c r="J56" s="2">
        <f t="shared" si="4"/>
        <v>749597</v>
      </c>
      <c r="K56" s="2">
        <f t="shared" si="4"/>
        <v>13139</v>
      </c>
      <c r="L56" s="2">
        <f t="shared" si="4"/>
        <v>762736</v>
      </c>
    </row>
    <row r="57" spans="1:12" s="136" customFormat="1" ht="12.75">
      <c r="A57" s="152" t="s">
        <v>222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s="136" customFormat="1" ht="12.75">
      <c r="A58" s="152" t="s">
        <v>266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s="136" customFormat="1" ht="12.75">
      <c r="A59" s="152" t="s">
        <v>267</v>
      </c>
      <c r="B59" s="152"/>
      <c r="C59" s="10">
        <v>0</v>
      </c>
      <c r="D59" s="10">
        <f>G77</f>
        <v>41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f>SUM(C59:I59)</f>
        <v>41</v>
      </c>
      <c r="K59" s="10">
        <v>0</v>
      </c>
      <c r="L59" s="10">
        <f>SUM(J59:K59)</f>
        <v>41</v>
      </c>
    </row>
    <row r="60" spans="1:12" s="136" customFormat="1" ht="12.75">
      <c r="A60" s="175" t="s">
        <v>309</v>
      </c>
      <c r="B60" s="175"/>
      <c r="C60" s="17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f>PL!L45</f>
        <v>-13480</v>
      </c>
      <c r="J60" s="166">
        <f>SUM(C60:I60)</f>
        <v>-13480</v>
      </c>
      <c r="K60" s="166">
        <f>PL!L47</f>
        <v>86</v>
      </c>
      <c r="L60" s="9">
        <f>+J60+K60</f>
        <v>-13394</v>
      </c>
    </row>
    <row r="61" spans="1:12" s="136" customFormat="1" ht="12.75">
      <c r="A61" s="152" t="s">
        <v>270</v>
      </c>
      <c r="B61" s="152"/>
      <c r="C61" s="176"/>
      <c r="D61" s="10"/>
      <c r="E61" s="10"/>
      <c r="F61" s="10"/>
      <c r="G61" s="10"/>
      <c r="H61" s="10"/>
      <c r="I61" s="10"/>
      <c r="J61" s="153"/>
      <c r="K61" s="153"/>
      <c r="L61" s="10"/>
    </row>
    <row r="62" spans="1:12" s="136" customFormat="1" ht="12.75">
      <c r="A62" s="152" t="s">
        <v>310</v>
      </c>
      <c r="B62" s="152"/>
      <c r="C62" s="153">
        <f>SUM(C59:C60)</f>
        <v>0</v>
      </c>
      <c r="D62" s="153">
        <f aca="true" t="shared" si="5" ref="D62:L62">SUM(D59:D60)</f>
        <v>41</v>
      </c>
      <c r="E62" s="153">
        <f t="shared" si="5"/>
        <v>0</v>
      </c>
      <c r="F62" s="153">
        <f t="shared" si="5"/>
        <v>0</v>
      </c>
      <c r="G62" s="153">
        <f t="shared" si="5"/>
        <v>0</v>
      </c>
      <c r="H62" s="153">
        <f t="shared" si="5"/>
        <v>0</v>
      </c>
      <c r="I62" s="153">
        <f t="shared" si="5"/>
        <v>-13480</v>
      </c>
      <c r="J62" s="153">
        <f t="shared" si="5"/>
        <v>-13439</v>
      </c>
      <c r="K62" s="153">
        <f t="shared" si="5"/>
        <v>86</v>
      </c>
      <c r="L62" s="153">
        <f t="shared" si="5"/>
        <v>-13353</v>
      </c>
    </row>
    <row r="63" spans="1:12" s="136" customFormat="1" ht="12.75">
      <c r="A63" s="136" t="s">
        <v>317</v>
      </c>
      <c r="B63" s="152"/>
      <c r="C63" s="153">
        <v>26783</v>
      </c>
      <c r="D63" s="153">
        <f>G78</f>
        <v>505</v>
      </c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f>SUM(C63:I63)</f>
        <v>27288</v>
      </c>
      <c r="K63" s="153">
        <v>0</v>
      </c>
      <c r="L63" s="153">
        <f>SUM(J63:K63)</f>
        <v>27288</v>
      </c>
    </row>
    <row r="64" spans="1:12" s="136" customFormat="1" ht="12.75">
      <c r="A64" s="136" t="s">
        <v>318</v>
      </c>
      <c r="B64" s="152"/>
      <c r="C64" s="153">
        <v>0</v>
      </c>
      <c r="D64" s="153">
        <v>0</v>
      </c>
      <c r="E64" s="153">
        <v>-27941</v>
      </c>
      <c r="F64" s="153">
        <v>0</v>
      </c>
      <c r="G64" s="153">
        <v>0</v>
      </c>
      <c r="H64" s="153">
        <v>0</v>
      </c>
      <c r="I64" s="153">
        <v>2780</v>
      </c>
      <c r="J64" s="153">
        <f>SUM(C64:I64)</f>
        <v>-25161</v>
      </c>
      <c r="K64" s="153">
        <v>0</v>
      </c>
      <c r="L64" s="153">
        <f>SUM(J64:K64)</f>
        <v>-25161</v>
      </c>
    </row>
    <row r="65" spans="1:12" s="136" customFormat="1" ht="12.75">
      <c r="A65" s="136" t="s">
        <v>235</v>
      </c>
      <c r="C65" s="150">
        <v>0</v>
      </c>
      <c r="D65" s="10">
        <v>0</v>
      </c>
      <c r="E65" s="10">
        <v>0</v>
      </c>
      <c r="F65" s="10">
        <v>-31333</v>
      </c>
      <c r="G65" s="10">
        <v>0</v>
      </c>
      <c r="H65" s="10">
        <v>0</v>
      </c>
      <c r="I65" s="10">
        <v>-3542</v>
      </c>
      <c r="J65" s="153">
        <f>SUM(C65:I65)</f>
        <v>-34875</v>
      </c>
      <c r="K65" s="31">
        <v>0</v>
      </c>
      <c r="L65" s="153">
        <f>SUM(J65:K65)</f>
        <v>-34875</v>
      </c>
    </row>
    <row r="66" spans="1:12" s="136" customFormat="1" ht="12.75">
      <c r="A66" s="136" t="s">
        <v>271</v>
      </c>
      <c r="C66" s="150">
        <v>0</v>
      </c>
      <c r="D66" s="150">
        <v>0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3">
        <f>SUM(C66:I66)</f>
        <v>0</v>
      </c>
      <c r="K66" s="31">
        <v>-413</v>
      </c>
      <c r="L66" s="153">
        <f>SUM(J66:K66)</f>
        <v>-413</v>
      </c>
    </row>
    <row r="67" spans="1:12" s="136" customFormat="1" ht="12.75">
      <c r="A67" s="136" t="s">
        <v>319</v>
      </c>
      <c r="C67" s="150"/>
      <c r="D67" s="150"/>
      <c r="E67" s="150"/>
      <c r="F67" s="150"/>
      <c r="G67" s="150"/>
      <c r="H67" s="150"/>
      <c r="I67" s="150"/>
      <c r="J67" s="153"/>
      <c r="K67" s="31"/>
      <c r="L67" s="153"/>
    </row>
    <row r="68" spans="2:12" s="136" customFormat="1" ht="12.75">
      <c r="B68" s="136" t="s">
        <v>320</v>
      </c>
      <c r="C68" s="150">
        <v>0</v>
      </c>
      <c r="D68" s="150">
        <v>0</v>
      </c>
      <c r="E68" s="150">
        <v>0</v>
      </c>
      <c r="F68" s="150">
        <v>0</v>
      </c>
      <c r="G68" s="150">
        <v>0</v>
      </c>
      <c r="H68" s="150">
        <v>0</v>
      </c>
      <c r="I68" s="31">
        <v>-1537</v>
      </c>
      <c r="J68" s="153">
        <f>SUM(C68:I68)</f>
        <v>-1537</v>
      </c>
      <c r="K68" s="31">
        <v>0</v>
      </c>
      <c r="L68" s="153">
        <f>SUM(J68:K68)</f>
        <v>-1537</v>
      </c>
    </row>
    <row r="69" spans="1:12" s="136" customFormat="1" ht="13.5" thickBot="1">
      <c r="A69" s="177" t="s">
        <v>321</v>
      </c>
      <c r="B69" s="178"/>
      <c r="C69" s="25">
        <f>SUM(C62:C68)+C56</f>
        <v>757147</v>
      </c>
      <c r="D69" s="25">
        <f aca="true" t="shared" si="6" ref="D69:L69">SUM(D62:D68)+D56</f>
        <v>10289</v>
      </c>
      <c r="E69" s="25">
        <f t="shared" si="6"/>
        <v>250331</v>
      </c>
      <c r="F69" s="25">
        <f t="shared" si="6"/>
        <v>143519</v>
      </c>
      <c r="G69" s="25">
        <f t="shared" si="6"/>
        <v>33607</v>
      </c>
      <c r="H69" s="25">
        <f t="shared" si="6"/>
        <v>-233884</v>
      </c>
      <c r="I69" s="25">
        <f t="shared" si="6"/>
        <v>-259136</v>
      </c>
      <c r="J69" s="25">
        <f t="shared" si="6"/>
        <v>701873</v>
      </c>
      <c r="K69" s="25">
        <f t="shared" si="6"/>
        <v>12812</v>
      </c>
      <c r="L69" s="25">
        <f t="shared" si="6"/>
        <v>714685</v>
      </c>
    </row>
    <row r="70" spans="3:12" s="136" customFormat="1" ht="12.75"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3:12" s="136" customFormat="1" ht="12.75">
      <c r="C71" s="10"/>
      <c r="D71" s="10"/>
      <c r="E71" s="10"/>
      <c r="F71" s="10"/>
      <c r="G71" s="10"/>
      <c r="H71" s="10"/>
      <c r="I71" s="10"/>
      <c r="J71" s="10"/>
      <c r="K71" s="31"/>
      <c r="L71" s="31"/>
    </row>
    <row r="72" spans="1:12" s="137" customFormat="1" ht="12.75">
      <c r="A72" s="137" t="s">
        <v>73</v>
      </c>
      <c r="C72" s="138" t="s">
        <v>76</v>
      </c>
      <c r="D72" s="139" t="s">
        <v>67</v>
      </c>
      <c r="E72" s="140" t="s">
        <v>77</v>
      </c>
      <c r="F72" s="141"/>
      <c r="G72" s="142"/>
      <c r="H72" s="10"/>
      <c r="I72" s="10"/>
      <c r="J72" s="10"/>
      <c r="K72" s="151"/>
      <c r="L72" s="180"/>
    </row>
    <row r="73" spans="3:11" s="137" customFormat="1" ht="12.75">
      <c r="C73" s="143" t="s">
        <v>78</v>
      </c>
      <c r="D73" s="144" t="s">
        <v>79</v>
      </c>
      <c r="E73" s="145" t="s">
        <v>80</v>
      </c>
      <c r="F73" s="144" t="s">
        <v>81</v>
      </c>
      <c r="G73" s="130" t="s">
        <v>70</v>
      </c>
      <c r="H73" s="10"/>
      <c r="I73" s="10"/>
      <c r="J73" s="10"/>
      <c r="K73" s="151"/>
    </row>
    <row r="74" spans="3:11" s="137" customFormat="1" ht="12.75">
      <c r="C74" s="146" t="s">
        <v>8</v>
      </c>
      <c r="D74" s="147" t="s">
        <v>8</v>
      </c>
      <c r="E74" s="148" t="s">
        <v>8</v>
      </c>
      <c r="F74" s="147" t="s">
        <v>8</v>
      </c>
      <c r="G74" s="135" t="s">
        <v>8</v>
      </c>
      <c r="H74" s="10"/>
      <c r="I74" s="10"/>
      <c r="J74" s="10"/>
      <c r="K74" s="151"/>
    </row>
    <row r="75" spans="3:11" s="136" customFormat="1" ht="12.75">
      <c r="C75" s="10"/>
      <c r="D75" s="10"/>
      <c r="E75" s="10"/>
      <c r="F75" s="10"/>
      <c r="H75" s="10"/>
      <c r="I75" s="10"/>
      <c r="J75" s="10"/>
      <c r="K75" s="152"/>
    </row>
    <row r="76" spans="1:11" s="136" customFormat="1" ht="12.75">
      <c r="A76" s="137" t="s">
        <v>234</v>
      </c>
      <c r="C76" s="10">
        <v>2234</v>
      </c>
      <c r="D76" s="10">
        <v>4584</v>
      </c>
      <c r="E76" s="10">
        <v>1325</v>
      </c>
      <c r="F76" s="10">
        <v>1600</v>
      </c>
      <c r="G76" s="31">
        <f>SUM(C76:F76)</f>
        <v>9743</v>
      </c>
      <c r="H76" s="10"/>
      <c r="I76" s="10"/>
      <c r="J76" s="10"/>
      <c r="K76" s="153"/>
    </row>
    <row r="77" spans="1:11" s="136" customFormat="1" ht="12.75">
      <c r="A77" s="136" t="s">
        <v>222</v>
      </c>
      <c r="C77" s="31">
        <v>0</v>
      </c>
      <c r="D77" s="31">
        <v>0</v>
      </c>
      <c r="E77" s="31">
        <v>41</v>
      </c>
      <c r="F77" s="31">
        <v>0</v>
      </c>
      <c r="G77" s="31">
        <f>SUM(C77:F77)</f>
        <v>41</v>
      </c>
      <c r="H77" s="10"/>
      <c r="I77" s="10"/>
      <c r="J77" s="10"/>
      <c r="K77" s="153"/>
    </row>
    <row r="78" spans="1:11" s="136" customFormat="1" ht="12.75">
      <c r="A78" s="136" t="s">
        <v>317</v>
      </c>
      <c r="C78" s="31">
        <v>0</v>
      </c>
      <c r="D78" s="31">
        <v>505</v>
      </c>
      <c r="E78" s="31">
        <v>0</v>
      </c>
      <c r="F78" s="31">
        <v>0</v>
      </c>
      <c r="G78" s="31">
        <f>SUM(C78:F78)</f>
        <v>505</v>
      </c>
      <c r="H78" s="10"/>
      <c r="I78" s="10"/>
      <c r="J78" s="10"/>
      <c r="K78" s="153"/>
    </row>
    <row r="79" spans="1:11" s="136" customFormat="1" ht="13.5" thickBot="1">
      <c r="A79" s="177" t="str">
        <f>A69</f>
        <v>At 30 June 2009</v>
      </c>
      <c r="B79" s="178"/>
      <c r="C79" s="154">
        <f>SUM(C76:C78)</f>
        <v>2234</v>
      </c>
      <c r="D79" s="154">
        <f>SUM(D76:D78)</f>
        <v>5089</v>
      </c>
      <c r="E79" s="154">
        <f>SUM(E76:E78)</f>
        <v>1366</v>
      </c>
      <c r="F79" s="154">
        <f>SUM(F76:F78)</f>
        <v>1600</v>
      </c>
      <c r="G79" s="154">
        <f>SUM(G76:G78)</f>
        <v>10289</v>
      </c>
      <c r="H79" s="10"/>
      <c r="I79" s="10"/>
      <c r="J79" s="10"/>
      <c r="K79" s="153"/>
    </row>
    <row r="80" spans="3:12" s="136" customFormat="1" ht="12.75">
      <c r="C80" s="31"/>
      <c r="D80" s="31"/>
      <c r="E80" s="31"/>
      <c r="F80" s="31"/>
      <c r="G80" s="31"/>
      <c r="H80" s="10"/>
      <c r="I80" s="10"/>
      <c r="J80" s="10"/>
      <c r="K80" s="31"/>
      <c r="L80" s="31"/>
    </row>
    <row r="81" spans="1:2" s="136" customFormat="1" ht="12.75">
      <c r="A81" s="136" t="s">
        <v>82</v>
      </c>
      <c r="B81" s="136" t="s">
        <v>83</v>
      </c>
    </row>
    <row r="82" spans="1:2" s="136" customFormat="1" ht="12.75">
      <c r="A82" s="136" t="s">
        <v>84</v>
      </c>
      <c r="B82" s="136" t="s">
        <v>85</v>
      </c>
    </row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ht="12.75">
      <c r="A89" s="32" t="s">
        <v>272</v>
      </c>
    </row>
    <row r="90" ht="12.75">
      <c r="A90" s="32" t="s">
        <v>236</v>
      </c>
    </row>
  </sheetData>
  <printOptions/>
  <pageMargins left="0.48" right="0.16" top="0.18" bottom="0.16" header="0.34" footer="0.16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A40">
      <selection activeCell="E57" sqref="E57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5.75">
      <c r="A1" s="33" t="str">
        <f>+'[1]bs'!A1</f>
        <v>OLYMPIA INDUSTRIES BERHAD</v>
      </c>
      <c r="D1" s="38"/>
    </row>
    <row r="2" spans="1:4" ht="12.75">
      <c r="A2" s="3" t="str">
        <f>+'[1]bs'!A2</f>
        <v>(Company no. 63026-U)</v>
      </c>
      <c r="D2" s="38"/>
    </row>
    <row r="3" spans="1:4" ht="7.5" customHeight="1">
      <c r="A3" s="4"/>
      <c r="D3" s="38"/>
    </row>
    <row r="4" spans="1:4" ht="14.25">
      <c r="A4" s="113" t="s">
        <v>86</v>
      </c>
      <c r="D4" s="38"/>
    </row>
    <row r="5" spans="1:4" ht="12.75">
      <c r="A5" s="45" t="s">
        <v>308</v>
      </c>
      <c r="D5" s="38"/>
    </row>
    <row r="6" spans="1:5" ht="12.75">
      <c r="A6" s="5" t="s">
        <v>2</v>
      </c>
      <c r="C6" s="8" t="s">
        <v>5</v>
      </c>
      <c r="D6" s="36"/>
      <c r="E6" s="8" t="s">
        <v>6</v>
      </c>
    </row>
    <row r="7" spans="1:5" ht="12.75">
      <c r="A7" s="45"/>
      <c r="C7" s="8" t="s">
        <v>337</v>
      </c>
      <c r="D7" s="36"/>
      <c r="E7" s="8" t="s">
        <v>337</v>
      </c>
    </row>
    <row r="8" spans="1:5" ht="12.75">
      <c r="A8" s="45"/>
      <c r="C8" s="7" t="s">
        <v>293</v>
      </c>
      <c r="D8" s="37"/>
      <c r="E8" s="7" t="s">
        <v>301</v>
      </c>
    </row>
    <row r="9" spans="3:5" ht="12.75">
      <c r="C9" s="8" t="s">
        <v>8</v>
      </c>
      <c r="D9" s="36"/>
      <c r="E9" s="8" t="s">
        <v>8</v>
      </c>
    </row>
    <row r="10" spans="3:5" ht="12.75">
      <c r="C10" s="8"/>
      <c r="D10" s="36"/>
      <c r="E10" s="8"/>
    </row>
    <row r="11" spans="1:5" s="185" customFormat="1" ht="12.75">
      <c r="A11" s="4" t="s">
        <v>88</v>
      </c>
      <c r="B11" s="5"/>
      <c r="C11" s="5"/>
      <c r="D11" s="38"/>
      <c r="E11" s="169"/>
    </row>
    <row r="12" spans="1:4" s="185" customFormat="1" ht="12.75">
      <c r="A12" s="5"/>
      <c r="B12" s="5"/>
      <c r="D12" s="10"/>
    </row>
    <row r="13" spans="1:4" ht="12.75">
      <c r="A13" s="5" t="s">
        <v>405</v>
      </c>
      <c r="B13" s="163"/>
      <c r="D13" s="10"/>
    </row>
    <row r="14" spans="2:5" ht="12.75">
      <c r="B14" s="163" t="s">
        <v>322</v>
      </c>
      <c r="C14" s="2">
        <f>PL!J28</f>
        <v>-33315</v>
      </c>
      <c r="D14" s="10"/>
      <c r="E14" s="13">
        <f>PL!L28</f>
        <v>-7498</v>
      </c>
    </row>
    <row r="15" spans="2:5" ht="12.75">
      <c r="B15" s="163" t="s">
        <v>323</v>
      </c>
      <c r="C15" s="9">
        <v>0</v>
      </c>
      <c r="D15" s="10"/>
      <c r="E15" s="39">
        <v>-2708</v>
      </c>
    </row>
    <row r="16" spans="2:5" ht="12.75">
      <c r="B16" s="163"/>
      <c r="C16" s="2">
        <f>SUM(C14:C15)</f>
        <v>-33315</v>
      </c>
      <c r="D16" s="10"/>
      <c r="E16" s="2">
        <f>SUM(E14:E15)</f>
        <v>-10206</v>
      </c>
    </row>
    <row r="17" spans="1:5" ht="12.75">
      <c r="A17" s="5" t="s">
        <v>223</v>
      </c>
      <c r="C17" s="13"/>
      <c r="D17" s="38"/>
      <c r="E17" s="13"/>
    </row>
    <row r="18" spans="2:7" ht="12.75">
      <c r="B18" s="5" t="s">
        <v>138</v>
      </c>
      <c r="C18" s="13">
        <f>-1844+13</f>
        <v>-1831</v>
      </c>
      <c r="D18" s="38"/>
      <c r="E18" s="13">
        <v>-1190</v>
      </c>
      <c r="F18" s="13"/>
      <c r="G18" s="13"/>
    </row>
    <row r="19" spans="2:5" ht="12.75">
      <c r="B19" s="5" t="s">
        <v>241</v>
      </c>
      <c r="C19" s="13">
        <v>-232</v>
      </c>
      <c r="D19" s="38"/>
      <c r="E19" s="13">
        <v>0</v>
      </c>
    </row>
    <row r="20" spans="2:5" ht="12.75">
      <c r="B20" s="5" t="s">
        <v>294</v>
      </c>
      <c r="C20" s="13">
        <v>-348</v>
      </c>
      <c r="D20" s="38"/>
      <c r="E20" s="13">
        <v>-396</v>
      </c>
    </row>
    <row r="21" spans="2:5" ht="12.75">
      <c r="B21" s="5" t="s">
        <v>259</v>
      </c>
      <c r="C21" s="13">
        <v>-6504</v>
      </c>
      <c r="D21" s="38"/>
      <c r="E21" s="13">
        <v>-2</v>
      </c>
    </row>
    <row r="22" spans="2:5" ht="12.75">
      <c r="B22" s="5" t="s">
        <v>324</v>
      </c>
      <c r="C22" s="13">
        <v>-4926</v>
      </c>
      <c r="D22" s="38"/>
      <c r="E22" s="13">
        <v>0</v>
      </c>
    </row>
    <row r="23" spans="2:5" ht="12.75">
      <c r="B23" s="5" t="s">
        <v>250</v>
      </c>
      <c r="C23" s="13">
        <v>-1181</v>
      </c>
      <c r="D23" s="38"/>
      <c r="E23" s="13">
        <v>-2435</v>
      </c>
    </row>
    <row r="24" spans="2:5" ht="12.75">
      <c r="B24" s="5" t="s">
        <v>325</v>
      </c>
      <c r="C24" s="13">
        <v>0</v>
      </c>
      <c r="D24" s="38"/>
      <c r="E24" s="13">
        <v>-1784</v>
      </c>
    </row>
    <row r="25" spans="2:5" ht="12.75">
      <c r="B25" s="5" t="s">
        <v>296</v>
      </c>
      <c r="C25" s="13">
        <v>-1945</v>
      </c>
      <c r="D25" s="38"/>
      <c r="E25" s="13">
        <v>0</v>
      </c>
    </row>
    <row r="26" spans="2:5" ht="12.75">
      <c r="B26" s="5" t="s">
        <v>224</v>
      </c>
      <c r="C26" s="13">
        <v>-3708</v>
      </c>
      <c r="D26" s="38"/>
      <c r="E26" s="13">
        <v>-414</v>
      </c>
    </row>
    <row r="27" spans="2:5" ht="12.75">
      <c r="B27" s="5" t="s">
        <v>247</v>
      </c>
      <c r="C27" s="2">
        <v>1061</v>
      </c>
      <c r="D27" s="38"/>
      <c r="E27" s="13">
        <v>669</v>
      </c>
    </row>
    <row r="28" spans="2:5" ht="12.75">
      <c r="B28" s="5" t="s">
        <v>398</v>
      </c>
      <c r="C28" s="2">
        <v>990</v>
      </c>
      <c r="D28" s="38"/>
      <c r="E28" s="13">
        <v>106</v>
      </c>
    </row>
    <row r="29" spans="2:5" ht="12.75">
      <c r="B29" s="5" t="s">
        <v>232</v>
      </c>
      <c r="C29" s="13">
        <v>2388</v>
      </c>
      <c r="D29" s="38"/>
      <c r="E29" s="13">
        <v>2406</v>
      </c>
    </row>
    <row r="30" spans="2:5" ht="12.75">
      <c r="B30" s="5" t="s">
        <v>233</v>
      </c>
      <c r="C30" s="13">
        <v>3071</v>
      </c>
      <c r="D30" s="38"/>
      <c r="E30" s="13">
        <v>315</v>
      </c>
    </row>
    <row r="31" spans="2:5" ht="12.75">
      <c r="B31" s="5" t="s">
        <v>326</v>
      </c>
      <c r="C31" s="13">
        <v>2410</v>
      </c>
      <c r="D31" s="38"/>
      <c r="E31" s="13">
        <v>0</v>
      </c>
    </row>
    <row r="32" spans="2:5" ht="12.75">
      <c r="B32" s="5" t="s">
        <v>327</v>
      </c>
      <c r="C32" s="13">
        <v>42969</v>
      </c>
      <c r="D32" s="38"/>
      <c r="E32" s="13">
        <v>341</v>
      </c>
    </row>
    <row r="33" spans="2:5" ht="12.75">
      <c r="B33" s="5" t="s">
        <v>13</v>
      </c>
      <c r="C33" s="13">
        <v>15790</v>
      </c>
      <c r="D33" s="38"/>
      <c r="E33" s="13">
        <v>22316</v>
      </c>
    </row>
    <row r="34" spans="2:5" ht="12.75">
      <c r="B34" s="5" t="s">
        <v>90</v>
      </c>
      <c r="C34" s="9">
        <v>780</v>
      </c>
      <c r="D34" s="10"/>
      <c r="E34" s="39">
        <v>30</v>
      </c>
    </row>
    <row r="35" spans="1:5" ht="12.75">
      <c r="A35" s="5" t="s">
        <v>328</v>
      </c>
      <c r="C35" s="2">
        <f>SUM(C16:C34)</f>
        <v>15469</v>
      </c>
      <c r="D35" s="10"/>
      <c r="E35" s="2">
        <f>SUM(E16:E34)</f>
        <v>9756</v>
      </c>
    </row>
    <row r="36" spans="2:5" ht="12.75">
      <c r="B36" s="5" t="s">
        <v>91</v>
      </c>
      <c r="C36" s="2">
        <v>12805</v>
      </c>
      <c r="D36" s="10"/>
      <c r="E36" s="2">
        <v>3326</v>
      </c>
    </row>
    <row r="37" spans="2:5" ht="12.75">
      <c r="B37" s="5" t="s">
        <v>329</v>
      </c>
      <c r="C37" s="2">
        <v>-161</v>
      </c>
      <c r="D37" s="10"/>
      <c r="E37" s="2">
        <v>-313</v>
      </c>
    </row>
    <row r="38" spans="2:5" ht="12.75">
      <c r="B38" s="5" t="s">
        <v>92</v>
      </c>
      <c r="C38" s="2">
        <v>4497</v>
      </c>
      <c r="D38" s="10"/>
      <c r="E38" s="2">
        <v>-7815</v>
      </c>
    </row>
    <row r="39" spans="2:5" ht="12.75">
      <c r="B39" s="5" t="s">
        <v>93</v>
      </c>
      <c r="C39" s="2">
        <f>-20992-11558</f>
        <v>-32550</v>
      </c>
      <c r="D39" s="10"/>
      <c r="E39" s="2">
        <f>31858-4988-2</f>
        <v>26868</v>
      </c>
    </row>
    <row r="40" spans="2:5" ht="12.75">
      <c r="B40" s="5" t="s">
        <v>94</v>
      </c>
      <c r="C40" s="9">
        <v>-166</v>
      </c>
      <c r="D40" s="10"/>
      <c r="E40" s="9">
        <v>41103</v>
      </c>
    </row>
    <row r="41" spans="1:5" ht="12.75">
      <c r="A41" s="5" t="s">
        <v>330</v>
      </c>
      <c r="C41" s="2">
        <f>SUM(C35:C40)</f>
        <v>-106</v>
      </c>
      <c r="D41" s="10"/>
      <c r="E41" s="2">
        <f>SUM(E35:E40)</f>
        <v>72925</v>
      </c>
    </row>
    <row r="42" spans="2:5" ht="12.75">
      <c r="B42" s="5" t="s">
        <v>98</v>
      </c>
      <c r="C42" s="2">
        <v>-29125</v>
      </c>
      <c r="D42" s="10"/>
      <c r="E42" s="2">
        <v>-3878</v>
      </c>
    </row>
    <row r="43" spans="2:5" ht="12.75">
      <c r="B43" s="5" t="s">
        <v>95</v>
      </c>
      <c r="C43" s="2">
        <v>-5945</v>
      </c>
      <c r="D43" s="10"/>
      <c r="E43" s="2">
        <v>-5329</v>
      </c>
    </row>
    <row r="44" spans="1:5" ht="12.75">
      <c r="A44" s="5" t="s">
        <v>260</v>
      </c>
      <c r="C44" s="26">
        <f>SUM(C41:C43)</f>
        <v>-35176</v>
      </c>
      <c r="D44" s="10"/>
      <c r="E44" s="26">
        <f>SUM(E41:E43)</f>
        <v>63718</v>
      </c>
    </row>
    <row r="45" spans="3:5" ht="12.75">
      <c r="C45" s="2"/>
      <c r="D45" s="10"/>
      <c r="E45" s="2"/>
    </row>
    <row r="46" spans="1:5" ht="12.75">
      <c r="A46" s="4" t="s">
        <v>96</v>
      </c>
      <c r="C46" s="2"/>
      <c r="D46" s="10"/>
      <c r="E46" s="2"/>
    </row>
    <row r="47" spans="2:5" ht="12.75">
      <c r="B47" s="5" t="s">
        <v>217</v>
      </c>
      <c r="C47" s="2">
        <v>-2107</v>
      </c>
      <c r="D47" s="10"/>
      <c r="E47" s="2">
        <v>-806</v>
      </c>
    </row>
    <row r="48" spans="2:5" ht="12.75">
      <c r="B48" s="5" t="s">
        <v>225</v>
      </c>
      <c r="C48" s="13">
        <v>0</v>
      </c>
      <c r="D48" s="10"/>
      <c r="E48" s="2">
        <v>-3500</v>
      </c>
    </row>
    <row r="49" spans="2:5" ht="12.75">
      <c r="B49" s="5" t="s">
        <v>283</v>
      </c>
      <c r="C49" s="2">
        <v>49377</v>
      </c>
      <c r="D49" s="10"/>
      <c r="E49" s="2">
        <v>393</v>
      </c>
    </row>
    <row r="50" spans="2:5" ht="12.75">
      <c r="B50" s="5" t="s">
        <v>213</v>
      </c>
      <c r="C50" s="2">
        <v>8554</v>
      </c>
      <c r="D50" s="10"/>
      <c r="E50" s="2">
        <v>239</v>
      </c>
    </row>
    <row r="51" spans="2:5" ht="12.75">
      <c r="B51" s="5" t="s">
        <v>261</v>
      </c>
      <c r="C51" s="2">
        <v>7965</v>
      </c>
      <c r="D51" s="10"/>
      <c r="E51" s="2">
        <v>0</v>
      </c>
    </row>
    <row r="52" spans="2:5" ht="12.75">
      <c r="B52" s="5" t="s">
        <v>331</v>
      </c>
      <c r="C52" s="2">
        <v>0</v>
      </c>
      <c r="D52" s="10"/>
      <c r="E52" s="2">
        <v>-1950</v>
      </c>
    </row>
    <row r="53" spans="2:5" ht="12.75">
      <c r="B53" s="5" t="s">
        <v>226</v>
      </c>
      <c r="C53" s="2">
        <v>348</v>
      </c>
      <c r="D53" s="10"/>
      <c r="E53" s="2">
        <v>396</v>
      </c>
    </row>
    <row r="54" spans="2:5" ht="12.75">
      <c r="B54" s="5" t="s">
        <v>89</v>
      </c>
      <c r="C54" s="2">
        <v>1831</v>
      </c>
      <c r="D54" s="10"/>
      <c r="E54" s="2">
        <v>1190</v>
      </c>
    </row>
    <row r="55" spans="2:5" ht="12.75">
      <c r="B55" s="5" t="s">
        <v>262</v>
      </c>
      <c r="C55" s="26">
        <f>SUM(C47:C54)</f>
        <v>65968</v>
      </c>
      <c r="D55" s="10"/>
      <c r="E55" s="26">
        <f>SUM(E47:E54)</f>
        <v>-4038</v>
      </c>
    </row>
    <row r="56" spans="3:5" ht="12.75">
      <c r="C56" s="2"/>
      <c r="D56" s="10"/>
      <c r="E56" s="2"/>
    </row>
    <row r="57" spans="1:5" ht="12.75">
      <c r="A57" s="4" t="s">
        <v>97</v>
      </c>
      <c r="C57" s="2"/>
      <c r="D57" s="10"/>
      <c r="E57" s="2"/>
    </row>
    <row r="58" spans="1:5" ht="12.75">
      <c r="A58" s="4"/>
      <c r="B58" s="5" t="s">
        <v>227</v>
      </c>
      <c r="C58" s="2">
        <v>3317</v>
      </c>
      <c r="D58" s="10"/>
      <c r="E58" s="2">
        <v>21604</v>
      </c>
    </row>
    <row r="59" spans="1:5" ht="12.75">
      <c r="A59" s="4"/>
      <c r="B59" s="5" t="s">
        <v>332</v>
      </c>
      <c r="C59" s="2">
        <v>0</v>
      </c>
      <c r="D59" s="10"/>
      <c r="E59" s="2">
        <v>-6590</v>
      </c>
    </row>
    <row r="60" spans="2:5" ht="12.75">
      <c r="B60" s="5" t="s">
        <v>263</v>
      </c>
      <c r="C60" s="2">
        <v>7792</v>
      </c>
      <c r="D60" s="10"/>
      <c r="E60" s="2">
        <v>0</v>
      </c>
    </row>
    <row r="61" spans="2:5" ht="12.75">
      <c r="B61" s="5" t="s">
        <v>333</v>
      </c>
      <c r="C61" s="13">
        <v>-44411</v>
      </c>
      <c r="D61" s="10"/>
      <c r="E61" s="2">
        <v>-88833</v>
      </c>
    </row>
    <row r="62" spans="2:5" ht="12.75">
      <c r="B62" s="5" t="s">
        <v>290</v>
      </c>
      <c r="C62" s="2">
        <v>-4</v>
      </c>
      <c r="D62" s="10"/>
      <c r="E62" s="2">
        <v>0</v>
      </c>
    </row>
    <row r="63" spans="2:5" ht="12.75">
      <c r="B63" s="5" t="s">
        <v>228</v>
      </c>
      <c r="C63" s="2">
        <v>-232</v>
      </c>
      <c r="D63" s="10"/>
      <c r="E63" s="13">
        <v>-653</v>
      </c>
    </row>
    <row r="64" spans="2:5" ht="12.75">
      <c r="B64" s="5" t="s">
        <v>334</v>
      </c>
      <c r="C64" s="26">
        <f>SUM(C58:C63)</f>
        <v>-33538</v>
      </c>
      <c r="D64" s="10"/>
      <c r="E64" s="26">
        <f>SUM(E58:E63)</f>
        <v>-74472</v>
      </c>
    </row>
    <row r="65" spans="3:5" ht="12.75">
      <c r="C65" s="2"/>
      <c r="D65" s="10"/>
      <c r="E65" s="2"/>
    </row>
    <row r="66" spans="1:5" ht="12.75">
      <c r="A66" s="4" t="s">
        <v>99</v>
      </c>
      <c r="C66" s="2">
        <f>+C44+C55+C64</f>
        <v>-2746</v>
      </c>
      <c r="D66" s="10"/>
      <c r="E66" s="2">
        <f>E44+E55+E64</f>
        <v>-14792</v>
      </c>
    </row>
    <row r="67" spans="1:5" ht="12.75">
      <c r="A67" s="4" t="s">
        <v>284</v>
      </c>
      <c r="C67" s="2">
        <v>52853</v>
      </c>
      <c r="D67" s="10"/>
      <c r="E67" s="2">
        <v>67645</v>
      </c>
    </row>
    <row r="68" spans="1:5" ht="13.5" thickBot="1">
      <c r="A68" s="4" t="s">
        <v>335</v>
      </c>
      <c r="C68" s="25">
        <f>SUM(C66:C67)</f>
        <v>50107</v>
      </c>
      <c r="D68" s="10"/>
      <c r="E68" s="25">
        <f>SUM(E66:E67)</f>
        <v>52853</v>
      </c>
    </row>
    <row r="69" spans="3:5" ht="12.75">
      <c r="C69" s="6"/>
      <c r="D69" s="10"/>
      <c r="E69" s="2"/>
    </row>
    <row r="70" ht="12.75">
      <c r="A70" s="4" t="s">
        <v>336</v>
      </c>
    </row>
    <row r="71" spans="2:5" ht="12.75">
      <c r="B71" s="4"/>
      <c r="C71" s="93" t="s">
        <v>8</v>
      </c>
      <c r="E71" s="93" t="s">
        <v>8</v>
      </c>
    </row>
    <row r="72" spans="2:5" ht="12.75">
      <c r="B72" s="5" t="s">
        <v>280</v>
      </c>
      <c r="C72" s="13">
        <v>35364</v>
      </c>
      <c r="D72" s="13"/>
      <c r="E72" s="13">
        <v>34013</v>
      </c>
    </row>
    <row r="73" spans="2:5" ht="12.75">
      <c r="B73" s="5" t="s">
        <v>281</v>
      </c>
      <c r="C73" s="13">
        <v>14743</v>
      </c>
      <c r="D73" s="13"/>
      <c r="E73" s="13">
        <v>18840</v>
      </c>
    </row>
    <row r="74" spans="3:5" ht="13.5" thickBot="1">
      <c r="C74" s="41">
        <f>ROUND(SUM(C72:C73),0)</f>
        <v>50107</v>
      </c>
      <c r="D74" s="40"/>
      <c r="E74" s="41">
        <f>SUM(E72:E73)</f>
        <v>52853</v>
      </c>
    </row>
    <row r="75" spans="3:5" ht="12.75">
      <c r="C75" s="40"/>
      <c r="D75" s="40"/>
      <c r="E75" s="40"/>
    </row>
    <row r="76" spans="2:5" ht="12.75">
      <c r="B76" s="5" t="s">
        <v>285</v>
      </c>
      <c r="C76" s="40"/>
      <c r="D76" s="40"/>
      <c r="E76" s="40"/>
    </row>
    <row r="77" spans="3:5" ht="12.75">
      <c r="C77" s="40"/>
      <c r="D77" s="40"/>
      <c r="E77" s="40"/>
    </row>
    <row r="78" spans="1:5" ht="12.75">
      <c r="A78" s="5" t="s">
        <v>100</v>
      </c>
      <c r="C78" s="6"/>
      <c r="D78" s="155"/>
      <c r="E78" s="6"/>
    </row>
    <row r="79" spans="1:5" ht="12.75">
      <c r="A79" s="5" t="s">
        <v>264</v>
      </c>
      <c r="C79" s="6"/>
      <c r="D79" s="155"/>
      <c r="E79" s="6"/>
    </row>
    <row r="81" spans="3:5" ht="12.75">
      <c r="C81" s="6"/>
      <c r="D81" s="155"/>
      <c r="E81" s="6"/>
    </row>
    <row r="82" spans="3:5" ht="12.75">
      <c r="C82" s="6"/>
      <c r="D82" s="155"/>
      <c r="E82" s="6"/>
    </row>
    <row r="83" spans="3:5" ht="12.75">
      <c r="C83" s="6"/>
      <c r="D83" s="155"/>
      <c r="E83" s="6"/>
    </row>
  </sheetData>
  <printOptions/>
  <pageMargins left="0.82" right="0.75" top="0.19" bottom="0.16" header="0.5" footer="0.44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3"/>
  <sheetViews>
    <sheetView tabSelected="1" workbookViewId="0" topLeftCell="A259">
      <selection activeCell="L268" sqref="L268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11.421875" style="5" customWidth="1"/>
    <col min="9" max="9" width="0.5625" style="5" customWidth="1"/>
    <col min="10" max="10" width="13.421875" style="5" customWidth="1"/>
    <col min="11" max="11" width="1.1484375" style="5" customWidth="1"/>
    <col min="12" max="12" width="13.421875" style="5" customWidth="1"/>
    <col min="13" max="13" width="1.57421875" style="5" customWidth="1"/>
    <col min="14" max="14" width="13.28125" style="5" customWidth="1"/>
    <col min="15" max="15" width="1.421875" style="5" customWidth="1"/>
    <col min="16" max="16" width="13.8515625" style="5" customWidth="1"/>
    <col min="17" max="17" width="1.57421875" style="5" customWidth="1"/>
    <col min="18" max="16384" width="9.140625" style="5" customWidth="1"/>
  </cols>
  <sheetData>
    <row r="1" ht="15.75">
      <c r="A1" s="33" t="str">
        <f>'[3]PL'!A1</f>
        <v>OLYMPIA INDUSTRIES BERHAD</v>
      </c>
    </row>
    <row r="2" ht="12.75">
      <c r="A2" s="110" t="str">
        <f>'[3]PL'!A2</f>
        <v>(Company no. 63026-U)</v>
      </c>
    </row>
    <row r="3" ht="12.75">
      <c r="B3" s="43"/>
    </row>
    <row r="4" spans="1:2" ht="14.25">
      <c r="A4" s="114" t="s">
        <v>101</v>
      </c>
      <c r="B4" s="43"/>
    </row>
    <row r="5" spans="1:2" ht="12.75">
      <c r="A5" s="44"/>
      <c r="B5" s="43"/>
    </row>
    <row r="6" spans="1:2" ht="12.75">
      <c r="A6" s="45" t="s">
        <v>102</v>
      </c>
      <c r="B6" s="4" t="s">
        <v>103</v>
      </c>
    </row>
    <row r="7" spans="2:17" ht="12.75">
      <c r="B7" s="46" t="s">
        <v>104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2:17" ht="12.75">
      <c r="B8" s="46" t="s">
        <v>105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2:17" ht="12.7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2:17" ht="12.75">
      <c r="B10" s="46" t="s">
        <v>106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2:17" ht="12.75">
      <c r="B11" s="46" t="s">
        <v>273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2:17" ht="12.75">
      <c r="B12" s="46" t="s">
        <v>107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2:17" ht="12.75">
      <c r="B13" s="46" t="s">
        <v>274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2:17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2:17" ht="12.7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2" ht="12.75">
      <c r="A16" s="45" t="s">
        <v>108</v>
      </c>
      <c r="B16" s="4" t="s">
        <v>109</v>
      </c>
    </row>
    <row r="17" spans="1:2" ht="12.75">
      <c r="A17" s="14"/>
      <c r="B17" s="46" t="s">
        <v>110</v>
      </c>
    </row>
    <row r="18" spans="1:2" ht="12.75">
      <c r="A18" s="14"/>
      <c r="B18" s="46" t="s">
        <v>338</v>
      </c>
    </row>
    <row r="19" spans="1:13" ht="12.75">
      <c r="A19" s="14"/>
      <c r="B19" s="46"/>
      <c r="M19" s="38"/>
    </row>
    <row r="20" spans="1:2" ht="12.75">
      <c r="A20" s="14"/>
      <c r="B20" s="5" t="s">
        <v>339</v>
      </c>
    </row>
    <row r="21" spans="1:2" ht="12.75">
      <c r="A21" s="14"/>
      <c r="B21" s="5" t="s">
        <v>340</v>
      </c>
    </row>
    <row r="22" spans="1:14" ht="12.75">
      <c r="A22" s="14"/>
      <c r="J22" s="188" t="s">
        <v>341</v>
      </c>
      <c r="K22" s="4"/>
      <c r="L22" s="35"/>
      <c r="M22" s="4"/>
      <c r="N22" s="188"/>
    </row>
    <row r="23" spans="1:14" ht="12.75">
      <c r="A23" s="14"/>
      <c r="B23" s="4" t="s">
        <v>342</v>
      </c>
      <c r="J23" s="188" t="s">
        <v>343</v>
      </c>
      <c r="K23" s="4"/>
      <c r="L23" s="188" t="s">
        <v>344</v>
      </c>
      <c r="M23" s="4"/>
      <c r="N23" s="188" t="s">
        <v>345</v>
      </c>
    </row>
    <row r="24" spans="1:14" ht="12.75">
      <c r="A24" s="14"/>
      <c r="J24" s="188" t="s">
        <v>8</v>
      </c>
      <c r="K24" s="4"/>
      <c r="L24" s="188" t="s">
        <v>8</v>
      </c>
      <c r="M24" s="4"/>
      <c r="N24" s="188" t="s">
        <v>8</v>
      </c>
    </row>
    <row r="25" spans="1:14" ht="12.75">
      <c r="A25" s="14"/>
      <c r="B25" s="4" t="s">
        <v>346</v>
      </c>
      <c r="J25" s="93"/>
      <c r="L25" s="93"/>
      <c r="N25" s="93"/>
    </row>
    <row r="26" spans="1:16" ht="12.75">
      <c r="A26" s="14"/>
      <c r="B26" s="5" t="s">
        <v>10</v>
      </c>
      <c r="J26" s="13">
        <v>327916</v>
      </c>
      <c r="L26" s="13">
        <v>-90478</v>
      </c>
      <c r="N26" s="13">
        <f>+J26+L26</f>
        <v>237438</v>
      </c>
      <c r="P26" s="13"/>
    </row>
    <row r="27" spans="1:16" ht="12.75">
      <c r="A27" s="14"/>
      <c r="B27" s="5" t="s">
        <v>11</v>
      </c>
      <c r="J27" s="13">
        <v>325263</v>
      </c>
      <c r="L27" s="13">
        <f>L26</f>
        <v>-90478</v>
      </c>
      <c r="N27" s="13">
        <f>+J27+L27</f>
        <v>234785</v>
      </c>
      <c r="P27" s="13"/>
    </row>
    <row r="28" spans="1:14" ht="12.75">
      <c r="A28" s="14"/>
      <c r="N28" s="40"/>
    </row>
    <row r="29" spans="1:2" ht="12.75">
      <c r="A29" s="14"/>
      <c r="B29" s="4" t="s">
        <v>347</v>
      </c>
    </row>
    <row r="30" spans="1:16" ht="12.75">
      <c r="A30" s="14"/>
      <c r="B30" s="5" t="s">
        <v>10</v>
      </c>
      <c r="J30" s="13">
        <v>83179</v>
      </c>
      <c r="L30" s="13">
        <v>-17168</v>
      </c>
      <c r="N30" s="13">
        <f>+J30+L30</f>
        <v>66011</v>
      </c>
      <c r="P30" s="13"/>
    </row>
    <row r="31" spans="1:16" ht="12.75">
      <c r="A31" s="14"/>
      <c r="B31" s="5" t="s">
        <v>11</v>
      </c>
      <c r="J31" s="13">
        <v>82421</v>
      </c>
      <c r="L31" s="13">
        <f>L30</f>
        <v>-17168</v>
      </c>
      <c r="N31" s="13">
        <f>+J31+L31</f>
        <v>65253</v>
      </c>
      <c r="P31" s="13"/>
    </row>
    <row r="32" spans="1:2" ht="12.75">
      <c r="A32" s="14"/>
      <c r="B32" s="46"/>
    </row>
    <row r="33" spans="1:2" ht="12.75">
      <c r="A33" s="14"/>
      <c r="B33" s="46"/>
    </row>
    <row r="34" spans="1:2" ht="12.75">
      <c r="A34" s="45" t="s">
        <v>111</v>
      </c>
      <c r="B34" s="4" t="s">
        <v>112</v>
      </c>
    </row>
    <row r="35" spans="1:2" ht="12.75">
      <c r="A35" s="14"/>
      <c r="B35" s="11" t="s">
        <v>275</v>
      </c>
    </row>
    <row r="36" spans="1:2" ht="12.75">
      <c r="A36" s="14"/>
      <c r="B36" s="46"/>
    </row>
    <row r="38" spans="1:2" ht="12.75">
      <c r="A38" s="45" t="s">
        <v>113</v>
      </c>
      <c r="B38" s="45" t="s">
        <v>114</v>
      </c>
    </row>
    <row r="39" spans="1:2" ht="12.75">
      <c r="A39" s="14"/>
      <c r="B39" s="11" t="s">
        <v>115</v>
      </c>
    </row>
    <row r="40" spans="1:2" ht="12.75">
      <c r="A40" s="14"/>
      <c r="B40" s="11"/>
    </row>
    <row r="42" spans="1:2" ht="12.75">
      <c r="A42" s="45" t="s">
        <v>116</v>
      </c>
      <c r="B42" s="4" t="s">
        <v>117</v>
      </c>
    </row>
    <row r="43" ht="12.75">
      <c r="B43" s="11" t="s">
        <v>348</v>
      </c>
    </row>
    <row r="44" ht="12.75">
      <c r="B44" s="11"/>
    </row>
    <row r="45" ht="12.75">
      <c r="B45" s="11"/>
    </row>
    <row r="46" spans="1:2" ht="12.75">
      <c r="A46" s="45" t="s">
        <v>118</v>
      </c>
      <c r="B46" s="4" t="s">
        <v>119</v>
      </c>
    </row>
    <row r="47" spans="1:2" ht="12.75">
      <c r="A47" s="14"/>
      <c r="B47" s="11" t="s">
        <v>276</v>
      </c>
    </row>
    <row r="48" spans="1:2" ht="12.75">
      <c r="A48" s="14"/>
      <c r="B48" s="11" t="s">
        <v>120</v>
      </c>
    </row>
    <row r="49" spans="1:2" ht="12.75">
      <c r="A49" s="14"/>
      <c r="B49" s="11"/>
    </row>
    <row r="50" spans="1:2" ht="12.75">
      <c r="A50" s="14"/>
      <c r="B50" s="11"/>
    </row>
    <row r="51" spans="1:2" ht="14.25" customHeight="1">
      <c r="A51" s="45" t="s">
        <v>121</v>
      </c>
      <c r="B51" s="4" t="s">
        <v>122</v>
      </c>
    </row>
    <row r="52" spans="1:2" ht="12.75">
      <c r="A52" s="45"/>
      <c r="B52" s="5" t="s">
        <v>243</v>
      </c>
    </row>
    <row r="53" spans="1:2" ht="12.75">
      <c r="A53" s="45"/>
      <c r="B53" s="5" t="s">
        <v>349</v>
      </c>
    </row>
    <row r="54" ht="12.75">
      <c r="A54" s="45"/>
    </row>
    <row r="55" spans="1:15" ht="12.75">
      <c r="A55" s="45"/>
      <c r="B55" s="4"/>
      <c r="I55" s="71"/>
      <c r="J55" s="189" t="s">
        <v>350</v>
      </c>
      <c r="K55" s="71"/>
      <c r="M55" s="47"/>
      <c r="N55" s="189" t="s">
        <v>70</v>
      </c>
      <c r="O55" s="71"/>
    </row>
    <row r="56" spans="1:15" ht="12.75">
      <c r="A56" s="45"/>
      <c r="B56" s="4"/>
      <c r="I56" s="190"/>
      <c r="J56" s="5" t="s">
        <v>351</v>
      </c>
      <c r="K56" s="190"/>
      <c r="L56" s="190" t="s">
        <v>352</v>
      </c>
      <c r="M56" s="47"/>
      <c r="N56" s="191" t="s">
        <v>353</v>
      </c>
      <c r="O56" s="71"/>
    </row>
    <row r="57" spans="1:15" ht="12.75">
      <c r="A57" s="45"/>
      <c r="B57" s="4"/>
      <c r="C57" s="192" t="s">
        <v>354</v>
      </c>
      <c r="D57" s="192"/>
      <c r="E57" s="192"/>
      <c r="I57" s="190"/>
      <c r="J57" s="193" t="s">
        <v>355</v>
      </c>
      <c r="K57" s="191"/>
      <c r="L57" s="194" t="s">
        <v>356</v>
      </c>
      <c r="M57" s="47"/>
      <c r="N57" s="194" t="s">
        <v>357</v>
      </c>
      <c r="O57" s="71"/>
    </row>
    <row r="58" spans="1:15" ht="12.75">
      <c r="A58" s="45"/>
      <c r="B58" s="4"/>
      <c r="C58" s="38"/>
      <c r="D58" s="38"/>
      <c r="I58" s="190"/>
      <c r="J58" s="189" t="s">
        <v>8</v>
      </c>
      <c r="K58" s="191"/>
      <c r="L58" s="195" t="s">
        <v>195</v>
      </c>
      <c r="M58" s="47"/>
      <c r="N58" s="189" t="s">
        <v>8</v>
      </c>
      <c r="O58" s="71"/>
    </row>
    <row r="59" spans="1:15" ht="12.75">
      <c r="A59" s="45"/>
      <c r="B59" s="4"/>
      <c r="C59" s="5" t="s">
        <v>358</v>
      </c>
      <c r="I59" s="71"/>
      <c r="J59" s="53">
        <v>455</v>
      </c>
      <c r="K59" s="71"/>
      <c r="L59" s="71">
        <v>386</v>
      </c>
      <c r="M59" s="47"/>
      <c r="N59" s="116">
        <v>408187</v>
      </c>
      <c r="O59" s="71"/>
    </row>
    <row r="60" spans="1:16" ht="12.75">
      <c r="A60" s="45"/>
      <c r="B60" s="4"/>
      <c r="C60" s="5" t="s">
        <v>359</v>
      </c>
      <c r="I60" s="71"/>
      <c r="J60" s="196"/>
      <c r="K60" s="196"/>
      <c r="L60" s="196"/>
      <c r="M60" s="10"/>
      <c r="N60" s="196"/>
      <c r="O60" s="196"/>
      <c r="P60" s="13"/>
    </row>
    <row r="61" spans="1:16" ht="12.75">
      <c r="A61" s="45"/>
      <c r="B61" s="4"/>
      <c r="C61" s="5" t="s">
        <v>360</v>
      </c>
      <c r="I61" s="71"/>
      <c r="J61" s="196">
        <v>12879</v>
      </c>
      <c r="K61" s="196"/>
      <c r="L61" s="196">
        <v>0</v>
      </c>
      <c r="M61" s="10"/>
      <c r="N61" s="196">
        <v>72981</v>
      </c>
      <c r="O61" s="196"/>
      <c r="P61" s="13"/>
    </row>
    <row r="62" spans="1:16" ht="12.75">
      <c r="A62" s="45"/>
      <c r="B62" s="4"/>
      <c r="C62" s="5" t="s">
        <v>361</v>
      </c>
      <c r="I62" s="71"/>
      <c r="J62" s="196"/>
      <c r="K62" s="196"/>
      <c r="L62" s="196"/>
      <c r="M62" s="10"/>
      <c r="N62" s="196"/>
      <c r="O62" s="196"/>
      <c r="P62" s="13"/>
    </row>
    <row r="63" spans="1:16" ht="12.75">
      <c r="A63" s="45"/>
      <c r="B63" s="4"/>
      <c r="C63" s="5" t="s">
        <v>362</v>
      </c>
      <c r="I63" s="71"/>
      <c r="J63" s="196">
        <v>5099</v>
      </c>
      <c r="K63" s="196"/>
      <c r="L63" s="196">
        <v>0</v>
      </c>
      <c r="M63" s="10"/>
      <c r="N63" s="196">
        <v>28894</v>
      </c>
      <c r="O63" s="196"/>
      <c r="P63" s="13"/>
    </row>
    <row r="64" spans="1:16" ht="12.75">
      <c r="A64" s="45"/>
      <c r="B64" s="4"/>
      <c r="C64" s="5" t="s">
        <v>363</v>
      </c>
      <c r="I64" s="71"/>
      <c r="J64" s="196"/>
      <c r="K64" s="196"/>
      <c r="L64" s="196"/>
      <c r="M64" s="10"/>
      <c r="N64" s="196"/>
      <c r="O64" s="196"/>
      <c r="P64" s="13"/>
    </row>
    <row r="65" spans="1:16" ht="12.75">
      <c r="A65" s="45"/>
      <c r="B65" s="4"/>
      <c r="C65" s="5" t="s">
        <v>364</v>
      </c>
      <c r="I65" s="71"/>
      <c r="J65" s="196">
        <v>10544</v>
      </c>
      <c r="K65" s="196"/>
      <c r="L65" s="196">
        <v>0</v>
      </c>
      <c r="M65" s="10"/>
      <c r="N65" s="196">
        <v>42176</v>
      </c>
      <c r="O65" s="196"/>
      <c r="P65" s="13"/>
    </row>
    <row r="66" spans="1:16" ht="12.75">
      <c r="A66" s="45"/>
      <c r="B66" s="4"/>
      <c r="C66" s="5" t="s">
        <v>397</v>
      </c>
      <c r="I66" s="71"/>
      <c r="J66" s="196">
        <f>'[2]GroupCF working'!Z144</f>
        <v>15889</v>
      </c>
      <c r="K66" s="196"/>
      <c r="L66" s="196">
        <v>0</v>
      </c>
      <c r="M66" s="10"/>
      <c r="N66" s="196">
        <v>0</v>
      </c>
      <c r="O66" s="196"/>
      <c r="P66" s="13"/>
    </row>
    <row r="67" spans="1:16" ht="12.75">
      <c r="A67" s="45"/>
      <c r="B67" s="4"/>
      <c r="I67" s="71"/>
      <c r="J67" s="196"/>
      <c r="K67" s="196"/>
      <c r="L67" s="196"/>
      <c r="M67" s="10"/>
      <c r="N67" s="196"/>
      <c r="O67" s="196"/>
      <c r="P67" s="13"/>
    </row>
    <row r="68" spans="1:15" ht="12.75">
      <c r="A68" s="45"/>
      <c r="I68" s="71"/>
      <c r="J68" s="71"/>
      <c r="K68" s="71"/>
      <c r="L68" s="71"/>
      <c r="M68" s="47"/>
      <c r="N68" s="71"/>
      <c r="O68" s="71"/>
    </row>
    <row r="69" spans="1:15" ht="12.75">
      <c r="A69" s="45" t="s">
        <v>123</v>
      </c>
      <c r="B69" s="4" t="s">
        <v>124</v>
      </c>
      <c r="I69" s="71"/>
      <c r="J69" s="71"/>
      <c r="K69" s="71"/>
      <c r="L69" s="71"/>
      <c r="N69" s="71"/>
      <c r="O69" s="71"/>
    </row>
    <row r="70" spans="2:15" ht="12.75">
      <c r="B70" s="48" t="s">
        <v>365</v>
      </c>
      <c r="I70" s="71"/>
      <c r="J70" s="71"/>
      <c r="K70" s="71"/>
      <c r="L70" s="71"/>
      <c r="N70" s="71"/>
      <c r="O70" s="71"/>
    </row>
    <row r="71" spans="2:15" ht="12.75">
      <c r="B71" s="49"/>
      <c r="C71" s="46"/>
      <c r="I71" s="71"/>
      <c r="J71" s="71"/>
      <c r="K71" s="71"/>
      <c r="L71" s="71"/>
      <c r="N71" s="71"/>
      <c r="O71" s="71"/>
    </row>
    <row r="72" spans="9:17" ht="12.75">
      <c r="I72" s="71"/>
      <c r="J72" s="71"/>
      <c r="K72" s="71"/>
      <c r="L72" s="71"/>
      <c r="M72" s="38"/>
      <c r="N72" s="71"/>
      <c r="O72" s="71"/>
      <c r="P72" s="38"/>
      <c r="Q72" s="38"/>
    </row>
    <row r="73" spans="1:15" ht="12.75">
      <c r="A73" s="45" t="s">
        <v>125</v>
      </c>
      <c r="B73" s="51" t="s">
        <v>126</v>
      </c>
      <c r="I73" s="71"/>
      <c r="J73" s="71"/>
      <c r="K73" s="71"/>
      <c r="L73" s="71"/>
      <c r="N73" s="71"/>
      <c r="O73" s="71"/>
    </row>
    <row r="74" spans="1:15" ht="12.75">
      <c r="A74" s="45"/>
      <c r="B74" s="52"/>
      <c r="I74" s="71"/>
      <c r="J74" s="71"/>
      <c r="K74" s="71"/>
      <c r="L74" s="42" t="s">
        <v>127</v>
      </c>
      <c r="N74" s="120" t="s">
        <v>128</v>
      </c>
      <c r="O74" s="120"/>
    </row>
    <row r="75" spans="1:15" ht="12.75">
      <c r="A75" s="45"/>
      <c r="B75" s="52"/>
      <c r="I75" s="71"/>
      <c r="J75" s="71"/>
      <c r="K75" s="71"/>
      <c r="L75" s="54" t="s">
        <v>292</v>
      </c>
      <c r="N75" s="54" t="str">
        <f>L75</f>
        <v>year to date</v>
      </c>
      <c r="O75" s="54"/>
    </row>
    <row r="76" spans="9:17" ht="15">
      <c r="I76" s="55"/>
      <c r="J76" s="55"/>
      <c r="K76" s="55"/>
      <c r="L76" s="56" t="s">
        <v>293</v>
      </c>
      <c r="N76" s="56" t="s">
        <v>301</v>
      </c>
      <c r="O76" s="56"/>
      <c r="Q76" s="57"/>
    </row>
    <row r="77" spans="2:15" ht="15" customHeight="1">
      <c r="B77" s="4" t="s">
        <v>129</v>
      </c>
      <c r="I77" s="88"/>
      <c r="J77" s="88"/>
      <c r="K77" s="88"/>
      <c r="L77" s="42" t="s">
        <v>8</v>
      </c>
      <c r="N77" s="42" t="s">
        <v>8</v>
      </c>
      <c r="O77" s="42"/>
    </row>
    <row r="78" spans="2:15" ht="12.75">
      <c r="B78" s="46"/>
      <c r="C78" s="5" t="s">
        <v>130</v>
      </c>
      <c r="I78" s="88"/>
      <c r="J78" s="88"/>
      <c r="K78" s="88"/>
      <c r="L78" s="13">
        <v>5858</v>
      </c>
      <c r="N78" s="13">
        <v>4262</v>
      </c>
      <c r="O78" s="13"/>
    </row>
    <row r="79" spans="2:15" ht="12.75">
      <c r="B79" s="46"/>
      <c r="C79" s="5" t="s">
        <v>131</v>
      </c>
      <c r="I79" s="88"/>
      <c r="J79" s="88"/>
      <c r="K79" s="88"/>
      <c r="L79" s="13">
        <v>62142</v>
      </c>
      <c r="N79" s="13">
        <v>46155</v>
      </c>
      <c r="O79" s="13"/>
    </row>
    <row r="80" spans="3:15" ht="12.75">
      <c r="C80" s="5" t="s">
        <v>132</v>
      </c>
      <c r="I80" s="88"/>
      <c r="J80" s="88"/>
      <c r="K80" s="88"/>
      <c r="L80" s="13">
        <v>171196</v>
      </c>
      <c r="N80" s="13">
        <v>171273</v>
      </c>
      <c r="O80" s="13"/>
    </row>
    <row r="81" spans="3:15" ht="12.75">
      <c r="C81" s="5" t="s">
        <v>133</v>
      </c>
      <c r="I81" s="53"/>
      <c r="J81" s="53"/>
      <c r="K81" s="53"/>
      <c r="L81" s="39">
        <v>30220</v>
      </c>
      <c r="N81" s="39">
        <v>32800</v>
      </c>
      <c r="O81" s="40"/>
    </row>
    <row r="82" spans="2:15" ht="12.75">
      <c r="B82" s="46"/>
      <c r="C82" s="5" t="s">
        <v>134</v>
      </c>
      <c r="I82" s="88"/>
      <c r="J82" s="88"/>
      <c r="K82" s="88"/>
      <c r="L82" s="13">
        <f>SUM(L78:L81)</f>
        <v>269416</v>
      </c>
      <c r="N82" s="13">
        <f>SUM(N78:N81)</f>
        <v>254490</v>
      </c>
      <c r="O82" s="13"/>
    </row>
    <row r="83" spans="1:15" ht="12.75">
      <c r="A83" s="14"/>
      <c r="B83" s="46"/>
      <c r="C83" s="5" t="s">
        <v>135</v>
      </c>
      <c r="I83" s="88"/>
      <c r="J83" s="88"/>
      <c r="K83" s="88"/>
      <c r="L83" s="13">
        <v>-17489</v>
      </c>
      <c r="N83" s="13">
        <v>-17052</v>
      </c>
      <c r="O83" s="13"/>
    </row>
    <row r="84" spans="1:15" ht="13.5" thickBot="1">
      <c r="A84" s="14"/>
      <c r="C84" s="5" t="s">
        <v>366</v>
      </c>
      <c r="I84" s="88"/>
      <c r="J84" s="88"/>
      <c r="K84" s="88"/>
      <c r="L84" s="41">
        <f>SUM(L82:L83)</f>
        <v>251927</v>
      </c>
      <c r="N84" s="41">
        <f>SUM(N82:N83)</f>
        <v>237438</v>
      </c>
      <c r="O84" s="40"/>
    </row>
    <row r="85" spans="1:15" ht="12.75">
      <c r="A85" s="14"/>
      <c r="B85" s="46"/>
      <c r="I85" s="88"/>
      <c r="J85" s="88"/>
      <c r="K85" s="88"/>
      <c r="L85" s="200"/>
      <c r="M85" s="116"/>
      <c r="N85" s="116"/>
      <c r="O85" s="116"/>
    </row>
    <row r="86" spans="2:15" ht="12.75">
      <c r="B86" s="4" t="s">
        <v>136</v>
      </c>
      <c r="I86" s="88"/>
      <c r="J86" s="88"/>
      <c r="K86" s="88"/>
      <c r="L86" s="42"/>
      <c r="N86" s="42"/>
      <c r="O86" s="13"/>
    </row>
    <row r="87" spans="2:15" ht="12.75">
      <c r="B87" s="46"/>
      <c r="C87" s="5" t="s">
        <v>130</v>
      </c>
      <c r="I87" s="88"/>
      <c r="J87" s="88"/>
      <c r="K87" s="88"/>
      <c r="L87" s="13">
        <v>-30494</v>
      </c>
      <c r="N87" s="13">
        <v>-2971</v>
      </c>
      <c r="O87" s="13"/>
    </row>
    <row r="88" spans="2:15" ht="12.75">
      <c r="B88" s="46"/>
      <c r="C88" s="5" t="s">
        <v>131</v>
      </c>
      <c r="I88" s="88"/>
      <c r="J88" s="88"/>
      <c r="K88" s="88"/>
      <c r="L88" s="13">
        <v>23486</v>
      </c>
      <c r="N88" s="13">
        <v>13</v>
      </c>
      <c r="O88" s="13"/>
    </row>
    <row r="89" spans="3:15" ht="12.75">
      <c r="C89" s="60" t="s">
        <v>132</v>
      </c>
      <c r="I89" s="88"/>
      <c r="J89" s="88"/>
      <c r="K89" s="88"/>
      <c r="L89" s="13">
        <v>2009</v>
      </c>
      <c r="N89" s="13">
        <v>9776</v>
      </c>
      <c r="O89" s="13"/>
    </row>
    <row r="90" spans="3:15" ht="12.75">
      <c r="C90" s="5" t="s">
        <v>133</v>
      </c>
      <c r="I90" s="88"/>
      <c r="J90" s="88"/>
      <c r="K90" s="88"/>
      <c r="L90" s="39">
        <v>-14357</v>
      </c>
      <c r="N90" s="39">
        <v>6810</v>
      </c>
      <c r="O90" s="40"/>
    </row>
    <row r="91" spans="2:15" ht="12.75">
      <c r="B91" s="46"/>
      <c r="I91" s="88"/>
      <c r="J91" s="88"/>
      <c r="K91" s="88"/>
      <c r="L91" s="13">
        <f>SUM(L87:L90)</f>
        <v>-19356</v>
      </c>
      <c r="N91" s="13">
        <f>SUM(N87:N90)</f>
        <v>13628</v>
      </c>
      <c r="O91" s="13"/>
    </row>
    <row r="92" spans="2:15" ht="12.75">
      <c r="B92" s="46"/>
      <c r="C92" s="11" t="s">
        <v>137</v>
      </c>
      <c r="I92" s="88"/>
      <c r="J92" s="88"/>
      <c r="K92" s="88"/>
      <c r="L92" s="13">
        <v>-15790</v>
      </c>
      <c r="N92" s="13">
        <v>-22316</v>
      </c>
      <c r="O92" s="13"/>
    </row>
    <row r="93" spans="2:15" ht="12.75">
      <c r="B93" s="46"/>
      <c r="C93" s="5" t="s">
        <v>138</v>
      </c>
      <c r="I93" s="88"/>
      <c r="J93" s="88"/>
      <c r="K93" s="88"/>
      <c r="L93" s="39">
        <v>1831</v>
      </c>
      <c r="N93" s="39">
        <v>1190</v>
      </c>
      <c r="O93" s="40"/>
    </row>
    <row r="94" spans="2:15" ht="12.75">
      <c r="B94" s="46"/>
      <c r="C94" s="5" t="s">
        <v>282</v>
      </c>
      <c r="I94" s="88"/>
      <c r="J94" s="88"/>
      <c r="K94" s="88"/>
      <c r="L94" s="13">
        <f>SUM(L91:L93)</f>
        <v>-33315</v>
      </c>
      <c r="N94" s="13">
        <f>SUM(N91:N93)</f>
        <v>-7498</v>
      </c>
      <c r="O94" s="13"/>
    </row>
    <row r="95" spans="2:15" ht="12.75">
      <c r="B95" s="46"/>
      <c r="C95" s="5" t="s">
        <v>139</v>
      </c>
      <c r="I95" s="88"/>
      <c r="J95" s="88"/>
      <c r="K95" s="88"/>
      <c r="L95" s="13">
        <v>-10539</v>
      </c>
      <c r="N95" s="13">
        <v>-3140</v>
      </c>
      <c r="O95" s="13"/>
    </row>
    <row r="96" spans="2:15" ht="12.75">
      <c r="B96" s="46"/>
      <c r="C96" s="5" t="s">
        <v>367</v>
      </c>
      <c r="I96" s="88"/>
      <c r="J96" s="88"/>
      <c r="K96" s="88"/>
      <c r="L96" s="197">
        <f>SUM(L94:L95)</f>
        <v>-43854</v>
      </c>
      <c r="N96" s="197">
        <f>SUM(N94:N95)</f>
        <v>-10638</v>
      </c>
      <c r="O96" s="40"/>
    </row>
    <row r="97" spans="2:15" ht="12.75">
      <c r="B97" s="46"/>
      <c r="C97" s="5" t="s">
        <v>400</v>
      </c>
      <c r="I97" s="88"/>
      <c r="J97" s="88"/>
      <c r="K97" s="88"/>
      <c r="L97" s="198">
        <v>0</v>
      </c>
      <c r="M97" s="198"/>
      <c r="N97" s="198">
        <v>-2756</v>
      </c>
      <c r="O97" s="116"/>
    </row>
    <row r="98" spans="2:15" ht="13.5" thickBot="1">
      <c r="B98" s="46"/>
      <c r="C98" s="5" t="s">
        <v>368</v>
      </c>
      <c r="I98" s="88"/>
      <c r="J98" s="88"/>
      <c r="K98" s="88"/>
      <c r="L98" s="199">
        <f>SUM(L96:L97)</f>
        <v>-43854</v>
      </c>
      <c r="M98" s="116"/>
      <c r="N98" s="199">
        <f>SUM(N96:N97)</f>
        <v>-13394</v>
      </c>
      <c r="O98" s="116"/>
    </row>
    <row r="99" spans="2:15" ht="13.5" thickTop="1">
      <c r="B99" s="46"/>
      <c r="I99" s="88"/>
      <c r="J99" s="88"/>
      <c r="K99" s="88"/>
      <c r="L99" s="200"/>
      <c r="M99" s="116"/>
      <c r="N99" s="116"/>
      <c r="O99" s="116"/>
    </row>
    <row r="100" spans="2:15" ht="12.75">
      <c r="B100" s="46"/>
      <c r="I100" s="88"/>
      <c r="J100" s="88"/>
      <c r="K100" s="88"/>
      <c r="L100" s="200"/>
      <c r="M100" s="116"/>
      <c r="N100" s="116"/>
      <c r="O100" s="116"/>
    </row>
    <row r="101" spans="1:13" ht="12.75">
      <c r="A101" s="49"/>
      <c r="B101" s="46"/>
      <c r="L101" s="13"/>
      <c r="M101" s="13"/>
    </row>
    <row r="102" spans="1:2" ht="12.75">
      <c r="A102" s="45" t="s">
        <v>140</v>
      </c>
      <c r="B102" s="52" t="s">
        <v>141</v>
      </c>
    </row>
    <row r="103" spans="1:2" ht="12.75">
      <c r="A103" s="45"/>
      <c r="B103" s="11" t="s">
        <v>142</v>
      </c>
    </row>
    <row r="104" spans="1:2" ht="12.75">
      <c r="A104" s="45"/>
      <c r="B104" s="46" t="s">
        <v>277</v>
      </c>
    </row>
    <row r="105" spans="1:2" ht="12.75">
      <c r="A105" s="45"/>
      <c r="B105" s="46"/>
    </row>
    <row r="106" spans="1:2" ht="12.75">
      <c r="A106" s="45"/>
      <c r="B106" s="46"/>
    </row>
    <row r="107" spans="1:2" ht="12.75">
      <c r="A107" s="45" t="s">
        <v>143</v>
      </c>
      <c r="B107" s="45" t="s">
        <v>144</v>
      </c>
    </row>
    <row r="108" spans="1:2" ht="12.75">
      <c r="A108" s="45"/>
      <c r="B108" s="11" t="s">
        <v>369</v>
      </c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 t="s">
        <v>145</v>
      </c>
      <c r="B111" s="45" t="s">
        <v>146</v>
      </c>
    </row>
    <row r="112" spans="1:2" ht="12.75">
      <c r="A112" s="45"/>
      <c r="B112" s="61" t="s">
        <v>406</v>
      </c>
    </row>
    <row r="113" ht="12.75">
      <c r="A113" s="45"/>
    </row>
    <row r="114" spans="1:2" ht="12.75">
      <c r="A114" s="45"/>
      <c r="B114" s="61"/>
    </row>
    <row r="115" spans="1:17" ht="12.75">
      <c r="A115" s="45" t="s">
        <v>147</v>
      </c>
      <c r="B115" s="62" t="s">
        <v>148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ht="12.75">
      <c r="A116" s="45"/>
      <c r="B116" s="11" t="s">
        <v>278</v>
      </c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ht="12.75">
      <c r="A117" s="45"/>
      <c r="B117" s="6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ht="12.75">
      <c r="A118" s="45"/>
      <c r="B118" s="11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ht="12.75">
      <c r="A119" s="45" t="s">
        <v>149</v>
      </c>
      <c r="B119" s="62" t="s">
        <v>150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ht="12.75">
      <c r="A120" s="45"/>
      <c r="B120" s="11" t="s">
        <v>404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ht="12.75">
      <c r="A121" s="45"/>
      <c r="B121" s="11"/>
      <c r="C121" s="46"/>
      <c r="D121" s="46"/>
      <c r="E121" s="46"/>
      <c r="F121" s="46"/>
      <c r="G121" s="46"/>
      <c r="H121" s="46"/>
      <c r="I121" s="46"/>
      <c r="J121" s="46"/>
      <c r="K121" s="46"/>
      <c r="M121" s="46"/>
      <c r="N121" s="46"/>
      <c r="O121" s="46"/>
      <c r="P121" s="46"/>
      <c r="Q121" s="46"/>
    </row>
    <row r="122" spans="1:17" ht="12.75">
      <c r="A122" s="45"/>
      <c r="B122" s="49"/>
      <c r="L122" s="58" t="s">
        <v>8</v>
      </c>
      <c r="M122" s="46"/>
      <c r="N122" s="46"/>
      <c r="O122" s="46"/>
      <c r="P122" s="46"/>
      <c r="Q122" s="46"/>
    </row>
    <row r="123" spans="1:17" ht="13.5" thickBot="1">
      <c r="A123" s="45"/>
      <c r="B123" s="11"/>
      <c r="C123" s="46" t="s">
        <v>30</v>
      </c>
      <c r="D123" s="46"/>
      <c r="E123" s="46"/>
      <c r="F123" s="46"/>
      <c r="G123" s="46"/>
      <c r="H123" s="46"/>
      <c r="I123" s="46"/>
      <c r="J123" s="46"/>
      <c r="K123" s="46"/>
      <c r="L123" s="202">
        <v>14728</v>
      </c>
      <c r="M123" s="46"/>
      <c r="N123" s="46"/>
      <c r="O123" s="46"/>
      <c r="P123" s="46"/>
      <c r="Q123" s="46"/>
    </row>
    <row r="124" spans="1:17" ht="12.75">
      <c r="A124" s="45"/>
      <c r="B124" s="11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N124" s="58"/>
      <c r="O124" s="58"/>
      <c r="Q124" s="46"/>
    </row>
    <row r="125" spans="1:17" ht="12.75">
      <c r="A125" s="1"/>
      <c r="B125" s="11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63"/>
      <c r="N125" s="63"/>
      <c r="O125" s="46"/>
      <c r="P125" s="46"/>
      <c r="Q125" s="46"/>
    </row>
    <row r="126" spans="1:17" ht="14.25">
      <c r="A126" s="115" t="s">
        <v>151</v>
      </c>
      <c r="B126" s="64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2" ht="12.75">
      <c r="A127" s="45"/>
      <c r="B127" s="44"/>
    </row>
    <row r="128" spans="1:2" ht="12.75">
      <c r="A128" s="45" t="s">
        <v>152</v>
      </c>
      <c r="B128" s="1" t="s">
        <v>153</v>
      </c>
    </row>
    <row r="129" spans="1:2" ht="12.75">
      <c r="A129" s="45"/>
      <c r="B129" s="11" t="s">
        <v>402</v>
      </c>
    </row>
    <row r="130" spans="1:2" ht="12.75">
      <c r="A130" s="45"/>
      <c r="B130" s="11" t="s">
        <v>370</v>
      </c>
    </row>
    <row r="131" spans="1:2" ht="12.75">
      <c r="A131" s="45"/>
      <c r="B131" s="11" t="s">
        <v>371</v>
      </c>
    </row>
    <row r="132" spans="1:3" ht="12.75">
      <c r="A132" s="1"/>
      <c r="B132" s="49"/>
      <c r="C132" s="60"/>
    </row>
    <row r="133" spans="1:3" ht="12.75">
      <c r="A133" s="1"/>
      <c r="B133" s="65" t="s">
        <v>399</v>
      </c>
      <c r="C133" s="46"/>
    </row>
    <row r="134" spans="1:3" ht="12.75">
      <c r="A134" s="1"/>
      <c r="B134" s="65" t="s">
        <v>372</v>
      </c>
      <c r="C134" s="46"/>
    </row>
    <row r="135" spans="1:3" ht="12.75">
      <c r="A135" s="1"/>
      <c r="B135" s="66" t="s">
        <v>373</v>
      </c>
      <c r="C135" s="46"/>
    </row>
    <row r="136" spans="1:2" ht="12.75">
      <c r="A136" s="45"/>
      <c r="B136" s="46"/>
    </row>
    <row r="137" ht="12.75">
      <c r="B137" s="14"/>
    </row>
    <row r="138" spans="1:2" ht="12.75">
      <c r="A138" s="45" t="s">
        <v>154</v>
      </c>
      <c r="B138" s="62" t="s">
        <v>155</v>
      </c>
    </row>
    <row r="139" spans="1:2" ht="12.75">
      <c r="A139" s="45"/>
      <c r="B139" s="67" t="s">
        <v>403</v>
      </c>
    </row>
    <row r="140" spans="1:2" ht="12.75">
      <c r="A140" s="45"/>
      <c r="B140" s="67" t="s">
        <v>374</v>
      </c>
    </row>
    <row r="141" spans="1:2" ht="12.75">
      <c r="A141" s="45"/>
      <c r="B141" s="67" t="s">
        <v>375</v>
      </c>
    </row>
    <row r="142" spans="1:13" ht="12.75">
      <c r="A142" s="45"/>
      <c r="B142" s="46"/>
      <c r="J142" s="71"/>
      <c r="K142" s="71"/>
      <c r="M142" s="68"/>
    </row>
    <row r="143" spans="1:13" ht="12.75">
      <c r="A143" s="45"/>
      <c r="B143" s="60"/>
      <c r="J143" s="71"/>
      <c r="K143" s="71"/>
      <c r="M143" s="68"/>
    </row>
    <row r="144" spans="1:13" ht="12.75">
      <c r="A144" s="45" t="s">
        <v>156</v>
      </c>
      <c r="B144" s="1" t="s">
        <v>157</v>
      </c>
      <c r="J144" s="71"/>
      <c r="K144" s="71"/>
      <c r="M144" s="69"/>
    </row>
    <row r="145" spans="1:13" ht="12.75">
      <c r="A145" s="45"/>
      <c r="B145" s="67" t="s">
        <v>376</v>
      </c>
      <c r="J145" s="71"/>
      <c r="K145" s="71"/>
      <c r="M145" s="69"/>
    </row>
    <row r="146" spans="1:13" ht="12.75">
      <c r="A146" s="45"/>
      <c r="B146" s="67" t="s">
        <v>377</v>
      </c>
      <c r="J146" s="71"/>
      <c r="K146" s="71"/>
      <c r="M146" s="69"/>
    </row>
    <row r="147" spans="1:9" ht="12.75">
      <c r="A147" s="45"/>
      <c r="B147" s="67"/>
      <c r="C147" s="66"/>
      <c r="D147" s="70"/>
      <c r="I147" s="38"/>
    </row>
    <row r="148" spans="1:12" ht="12.75">
      <c r="A148" s="45"/>
      <c r="B148" s="67"/>
      <c r="C148" s="49"/>
      <c r="I148" s="38"/>
      <c r="J148" s="38"/>
      <c r="K148" s="38"/>
      <c r="L148" s="38"/>
    </row>
    <row r="149" spans="1:12" ht="12.75">
      <c r="A149" s="45" t="s">
        <v>158</v>
      </c>
      <c r="B149" s="1" t="s">
        <v>159</v>
      </c>
      <c r="I149" s="38"/>
      <c r="J149" s="38"/>
      <c r="K149" s="38"/>
      <c r="L149" s="38"/>
    </row>
    <row r="150" spans="1:12" ht="12.75">
      <c r="A150" s="45"/>
      <c r="B150" s="11" t="s">
        <v>160</v>
      </c>
      <c r="I150" s="38"/>
      <c r="J150" s="38"/>
      <c r="K150" s="38"/>
      <c r="L150" s="38"/>
    </row>
    <row r="151" spans="1:12" ht="12.75">
      <c r="A151" s="45"/>
      <c r="B151" s="11" t="s">
        <v>87</v>
      </c>
      <c r="I151" s="38"/>
      <c r="J151" s="38"/>
      <c r="K151" s="38"/>
      <c r="L151" s="38"/>
    </row>
    <row r="152" spans="1:12" ht="12.75">
      <c r="A152" s="45"/>
      <c r="B152" s="11"/>
      <c r="I152" s="38"/>
      <c r="J152" s="38"/>
      <c r="K152" s="38"/>
      <c r="L152" s="38"/>
    </row>
    <row r="153" spans="1:2" ht="12.75">
      <c r="A153" s="45" t="s">
        <v>161</v>
      </c>
      <c r="B153" s="1" t="s">
        <v>162</v>
      </c>
    </row>
    <row r="154" spans="1:15" ht="12.75">
      <c r="A154" s="45"/>
      <c r="B154" s="11" t="s">
        <v>163</v>
      </c>
      <c r="J154" s="88"/>
      <c r="K154" s="88"/>
      <c r="L154" s="53" t="s">
        <v>5</v>
      </c>
      <c r="N154" s="53" t="s">
        <v>127</v>
      </c>
      <c r="O154" s="53"/>
    </row>
    <row r="155" spans="1:15" ht="12.75">
      <c r="A155" s="45"/>
      <c r="B155" s="45"/>
      <c r="J155" s="88"/>
      <c r="K155" s="88"/>
      <c r="L155" s="72" t="s">
        <v>7</v>
      </c>
      <c r="N155" s="53" t="s">
        <v>292</v>
      </c>
      <c r="O155" s="53"/>
    </row>
    <row r="156" spans="1:15" ht="15">
      <c r="A156" s="45"/>
      <c r="B156" s="45"/>
      <c r="J156" s="117"/>
      <c r="K156" s="117"/>
      <c r="L156" s="73" t="s">
        <v>293</v>
      </c>
      <c r="N156" s="74" t="str">
        <f>L156</f>
        <v>30 June 2010</v>
      </c>
      <c r="O156" s="74"/>
    </row>
    <row r="157" spans="1:15" ht="12.75">
      <c r="A157" s="45"/>
      <c r="B157" s="52"/>
      <c r="J157" s="88"/>
      <c r="K157" s="88"/>
      <c r="L157" s="53" t="s">
        <v>8</v>
      </c>
      <c r="N157" s="53" t="s">
        <v>8</v>
      </c>
      <c r="O157" s="53"/>
    </row>
    <row r="158" spans="1:15" ht="12.75">
      <c r="A158" s="45"/>
      <c r="B158" s="52"/>
      <c r="J158" s="88"/>
      <c r="K158" s="88"/>
      <c r="L158" s="53"/>
      <c r="N158" s="53"/>
      <c r="O158" s="53"/>
    </row>
    <row r="159" spans="1:15" ht="12.75">
      <c r="A159" s="1"/>
      <c r="B159" s="1"/>
      <c r="C159" s="46" t="s">
        <v>378</v>
      </c>
      <c r="L159" s="13">
        <v>1458</v>
      </c>
      <c r="N159" s="76">
        <v>6631</v>
      </c>
      <c r="O159" s="76"/>
    </row>
    <row r="160" spans="1:17" ht="12.75">
      <c r="A160" s="45"/>
      <c r="B160" s="52"/>
      <c r="C160" s="5" t="s">
        <v>164</v>
      </c>
      <c r="J160" s="13"/>
      <c r="K160" s="13"/>
      <c r="L160" s="13">
        <v>5033</v>
      </c>
      <c r="N160" s="13">
        <v>3908</v>
      </c>
      <c r="O160" s="13"/>
      <c r="Q160" s="13"/>
    </row>
    <row r="161" spans="1:15" ht="13.5" thickBot="1">
      <c r="A161" s="45"/>
      <c r="B161" s="49"/>
      <c r="C161" s="5" t="s">
        <v>165</v>
      </c>
      <c r="L161" s="59">
        <f>SUM(L159:L160)</f>
        <v>6491</v>
      </c>
      <c r="N161" s="156">
        <f>SUM(N159:N160)</f>
        <v>10539</v>
      </c>
      <c r="O161" s="167"/>
    </row>
    <row r="162" spans="1:14" ht="13.5" thickTop="1">
      <c r="A162" s="45"/>
      <c r="B162" s="49"/>
      <c r="L162" s="157"/>
      <c r="M162" s="157"/>
      <c r="N162" s="157"/>
    </row>
    <row r="163" spans="1:2" ht="12.75">
      <c r="A163" s="45"/>
      <c r="B163" s="49" t="s">
        <v>379</v>
      </c>
    </row>
    <row r="164" spans="1:3" ht="12.75">
      <c r="A164" s="45"/>
      <c r="B164" s="49" t="s">
        <v>166</v>
      </c>
      <c r="C164" s="46"/>
    </row>
    <row r="165" spans="1:3" ht="12.75">
      <c r="A165" s="45"/>
      <c r="B165" s="49"/>
      <c r="C165" s="46"/>
    </row>
    <row r="166" spans="1:3" ht="12.75">
      <c r="A166" s="45"/>
      <c r="B166" s="49"/>
      <c r="C166" s="46"/>
    </row>
    <row r="167" spans="1:3" ht="12.75">
      <c r="A167" s="45" t="s">
        <v>167</v>
      </c>
      <c r="B167" s="51" t="s">
        <v>168</v>
      </c>
      <c r="C167" s="46"/>
    </row>
    <row r="168" spans="1:3" ht="12.75">
      <c r="A168" s="45"/>
      <c r="B168" s="49" t="s">
        <v>380</v>
      </c>
      <c r="C168" s="46"/>
    </row>
    <row r="169" spans="1:3" ht="12.75">
      <c r="A169" s="45"/>
      <c r="B169" s="49"/>
      <c r="C169" s="46"/>
    </row>
    <row r="170" spans="1:3" ht="12.75">
      <c r="A170" s="45"/>
      <c r="B170" s="49"/>
      <c r="C170" s="46"/>
    </row>
    <row r="171" spans="1:2" ht="12.75">
      <c r="A171" s="45" t="s">
        <v>169</v>
      </c>
      <c r="B171" s="4" t="s">
        <v>170</v>
      </c>
    </row>
    <row r="172" spans="2:12" ht="12.75">
      <c r="B172" s="5" t="s">
        <v>171</v>
      </c>
      <c r="C172" s="49" t="s">
        <v>214</v>
      </c>
      <c r="L172" s="77"/>
    </row>
    <row r="173" spans="3:15" ht="12.75">
      <c r="C173" s="49"/>
      <c r="L173" s="53" t="s">
        <v>5</v>
      </c>
      <c r="N173" s="53" t="s">
        <v>127</v>
      </c>
      <c r="O173" s="53"/>
    </row>
    <row r="174" spans="2:15" ht="12.75">
      <c r="B174" s="49"/>
      <c r="C174" s="46"/>
      <c r="L174" s="72" t="s">
        <v>7</v>
      </c>
      <c r="N174" s="53" t="s">
        <v>292</v>
      </c>
      <c r="O174" s="53"/>
    </row>
    <row r="175" spans="2:15" ht="15">
      <c r="B175" s="49"/>
      <c r="C175" s="46"/>
      <c r="L175" s="73" t="s">
        <v>293</v>
      </c>
      <c r="N175" s="74" t="str">
        <f>L175</f>
        <v>30 June 2010</v>
      </c>
      <c r="O175" s="74"/>
    </row>
    <row r="176" spans="2:15" ht="12.75">
      <c r="B176" s="49"/>
      <c r="C176" s="46"/>
      <c r="L176" s="53" t="s">
        <v>8</v>
      </c>
      <c r="N176" s="53" t="s">
        <v>8</v>
      </c>
      <c r="O176" s="53"/>
    </row>
    <row r="177" spans="2:17" ht="12.75" hidden="1">
      <c r="B177" s="49"/>
      <c r="C177" s="46" t="s">
        <v>172</v>
      </c>
      <c r="L177" s="58">
        <f>ROUND('[2]marketable securities'!M70/1000,0)</f>
        <v>0</v>
      </c>
      <c r="N177" s="58">
        <f>L177</f>
        <v>0</v>
      </c>
      <c r="O177" s="58"/>
      <c r="P177" s="58"/>
      <c r="Q177" s="58"/>
    </row>
    <row r="178" spans="2:17" ht="12.75">
      <c r="B178" s="49"/>
      <c r="C178" s="46" t="s">
        <v>173</v>
      </c>
      <c r="L178" s="13">
        <v>0</v>
      </c>
      <c r="N178" s="58">
        <v>49377</v>
      </c>
      <c r="O178" s="58"/>
      <c r="P178" s="58"/>
      <c r="Q178" s="13"/>
    </row>
    <row r="179" spans="2:17" ht="12.75">
      <c r="B179" s="49"/>
      <c r="C179" s="46" t="s">
        <v>215</v>
      </c>
      <c r="L179" s="13">
        <v>0</v>
      </c>
      <c r="N179" s="58">
        <v>42969</v>
      </c>
      <c r="O179" s="58"/>
      <c r="P179" s="58"/>
      <c r="Q179" s="13"/>
    </row>
    <row r="180" spans="2:17" ht="12.75">
      <c r="B180" s="49"/>
      <c r="Q180" s="13"/>
    </row>
    <row r="181" spans="1:12" ht="15" customHeight="1">
      <c r="A181" s="67"/>
      <c r="B181" s="5" t="s">
        <v>174</v>
      </c>
      <c r="C181" s="5" t="s">
        <v>381</v>
      </c>
      <c r="E181" s="70"/>
      <c r="F181" s="70"/>
      <c r="G181" s="70"/>
      <c r="H181" s="70"/>
      <c r="I181" s="70"/>
      <c r="J181" s="70"/>
      <c r="K181" s="70"/>
      <c r="L181" s="78"/>
    </row>
    <row r="182" spans="1:17" ht="15" customHeight="1" thickBot="1">
      <c r="A182" s="67"/>
      <c r="B182" s="65"/>
      <c r="C182" s="65" t="s">
        <v>175</v>
      </c>
      <c r="E182" s="70"/>
      <c r="F182" s="70"/>
      <c r="G182" s="70"/>
      <c r="H182" s="70"/>
      <c r="I182" s="70"/>
      <c r="J182" s="70"/>
      <c r="K182" s="70"/>
      <c r="L182" s="78"/>
      <c r="M182" s="13"/>
      <c r="N182" s="80">
        <v>45220</v>
      </c>
      <c r="O182" s="168"/>
      <c r="Q182" s="70"/>
    </row>
    <row r="183" spans="1:17" ht="9.75" customHeight="1">
      <c r="A183" s="67"/>
      <c r="B183" s="65"/>
      <c r="C183" s="65"/>
      <c r="E183" s="70"/>
      <c r="F183" s="70"/>
      <c r="G183" s="70"/>
      <c r="H183" s="70"/>
      <c r="I183" s="70"/>
      <c r="J183" s="70"/>
      <c r="K183" s="70"/>
      <c r="L183" s="78"/>
      <c r="M183" s="13"/>
      <c r="N183" s="70"/>
      <c r="O183" s="70"/>
      <c r="Q183" s="70"/>
    </row>
    <row r="184" spans="1:17" ht="15" customHeight="1">
      <c r="A184" s="67"/>
      <c r="B184" s="65"/>
      <c r="C184" s="65" t="s">
        <v>246</v>
      </c>
      <c r="E184" s="70"/>
      <c r="F184" s="70"/>
      <c r="G184" s="70"/>
      <c r="H184" s="70"/>
      <c r="I184" s="70"/>
      <c r="J184" s="70"/>
      <c r="K184" s="70"/>
      <c r="L184" s="78"/>
      <c r="Q184" s="70"/>
    </row>
    <row r="185" spans="1:17" ht="15" customHeight="1">
      <c r="A185" s="67"/>
      <c r="B185" s="65"/>
      <c r="C185" s="65"/>
      <c r="D185" s="5" t="s">
        <v>244</v>
      </c>
      <c r="E185" s="70"/>
      <c r="F185" s="70"/>
      <c r="G185" s="70"/>
      <c r="H185" s="70"/>
      <c r="I185" s="70"/>
      <c r="J185" s="70"/>
      <c r="K185" s="70"/>
      <c r="L185" s="78"/>
      <c r="N185" s="13">
        <v>29884</v>
      </c>
      <c r="O185" s="70"/>
      <c r="Q185" s="70"/>
    </row>
    <row r="186" spans="1:17" ht="15" customHeight="1" hidden="1">
      <c r="A186" s="67"/>
      <c r="B186" s="65"/>
      <c r="C186" s="65"/>
      <c r="D186" s="5" t="s">
        <v>291</v>
      </c>
      <c r="E186" s="70"/>
      <c r="F186" s="70"/>
      <c r="G186" s="70"/>
      <c r="H186" s="70"/>
      <c r="I186" s="70"/>
      <c r="J186" s="70"/>
      <c r="K186" s="70"/>
      <c r="L186" s="78"/>
      <c r="N186" s="13">
        <v>0</v>
      </c>
      <c r="O186" s="70"/>
      <c r="Q186" s="70"/>
    </row>
    <row r="187" spans="1:17" ht="15" customHeight="1">
      <c r="A187" s="67"/>
      <c r="B187" s="65"/>
      <c r="C187" s="65"/>
      <c r="D187" s="5" t="s">
        <v>286</v>
      </c>
      <c r="E187" s="70"/>
      <c r="F187" s="70"/>
      <c r="G187" s="70"/>
      <c r="H187" s="70"/>
      <c r="I187" s="70"/>
      <c r="J187" s="70"/>
      <c r="K187" s="70"/>
      <c r="L187" s="78"/>
      <c r="N187" s="2">
        <v>-692</v>
      </c>
      <c r="O187" s="2"/>
      <c r="Q187" s="70"/>
    </row>
    <row r="188" spans="1:17" ht="15" customHeight="1" thickBot="1">
      <c r="A188" s="67"/>
      <c r="B188" s="65"/>
      <c r="C188" s="65"/>
      <c r="D188" s="5" t="s">
        <v>245</v>
      </c>
      <c r="E188" s="70"/>
      <c r="F188" s="70"/>
      <c r="G188" s="70"/>
      <c r="H188" s="70"/>
      <c r="I188" s="70"/>
      <c r="J188" s="70"/>
      <c r="K188" s="70"/>
      <c r="L188" s="78"/>
      <c r="N188" s="158">
        <f>SUM(N185:N187)</f>
        <v>29192</v>
      </c>
      <c r="O188" s="168"/>
      <c r="P188" s="70"/>
      <c r="Q188" s="70"/>
    </row>
    <row r="189" spans="1:17" ht="9.75" customHeight="1">
      <c r="A189" s="67"/>
      <c r="B189" s="65"/>
      <c r="C189" s="65"/>
      <c r="E189" s="70"/>
      <c r="F189" s="70"/>
      <c r="G189" s="70"/>
      <c r="H189" s="70"/>
      <c r="I189" s="70"/>
      <c r="J189" s="70"/>
      <c r="K189" s="70"/>
      <c r="L189" s="78"/>
      <c r="N189" s="70"/>
      <c r="Q189" s="70"/>
    </row>
    <row r="190" spans="1:17" ht="15" customHeight="1" thickBot="1">
      <c r="A190" s="67"/>
      <c r="B190" s="70"/>
      <c r="C190" s="66" t="s">
        <v>176</v>
      </c>
      <c r="D190" s="70"/>
      <c r="E190" s="70"/>
      <c r="F190" s="70"/>
      <c r="G190" s="70"/>
      <c r="H190" s="70"/>
      <c r="I190" s="70"/>
      <c r="J190" s="70"/>
      <c r="K190" s="70"/>
      <c r="L190" s="70"/>
      <c r="N190" s="80">
        <v>29192</v>
      </c>
      <c r="O190" s="168"/>
      <c r="Q190" s="70"/>
    </row>
    <row r="191" spans="1:17" ht="15" customHeight="1">
      <c r="A191" s="67"/>
      <c r="B191" s="70"/>
      <c r="C191" s="66"/>
      <c r="D191" s="70"/>
      <c r="E191" s="70"/>
      <c r="F191" s="70"/>
      <c r="G191" s="70"/>
      <c r="H191" s="70"/>
      <c r="I191" s="70"/>
      <c r="J191" s="70"/>
      <c r="K191" s="70"/>
      <c r="L191" s="70"/>
      <c r="N191" s="70"/>
      <c r="O191" s="70"/>
      <c r="P191" s="70"/>
      <c r="Q191" s="70"/>
    </row>
    <row r="192" spans="1:17" ht="15" customHeight="1">
      <c r="A192" s="67"/>
      <c r="B192" s="70"/>
      <c r="C192" s="66"/>
      <c r="D192" s="70"/>
      <c r="E192" s="70"/>
      <c r="F192" s="70"/>
      <c r="G192" s="70"/>
      <c r="H192" s="70"/>
      <c r="I192" s="70"/>
      <c r="J192" s="70"/>
      <c r="K192" s="70"/>
      <c r="L192" s="70"/>
      <c r="N192" s="70"/>
      <c r="O192" s="70"/>
      <c r="P192" s="70"/>
      <c r="Q192" s="70"/>
    </row>
    <row r="193" spans="1:17" ht="15" customHeight="1">
      <c r="A193" s="81" t="s">
        <v>177</v>
      </c>
      <c r="B193" s="82" t="s">
        <v>178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1" s="70" customFormat="1" ht="15" customHeight="1">
      <c r="A194" s="81"/>
      <c r="B194" s="70" t="s">
        <v>218</v>
      </c>
      <c r="E194" s="61"/>
      <c r="F194" s="61"/>
      <c r="G194" s="61"/>
      <c r="H194" s="61"/>
      <c r="J194" s="61"/>
      <c r="K194" s="61"/>
    </row>
    <row r="195" spans="1:11" s="70" customFormat="1" ht="15" customHeight="1">
      <c r="A195" s="81"/>
      <c r="D195" s="66"/>
      <c r="E195" s="61"/>
      <c r="F195" s="61"/>
      <c r="G195" s="61"/>
      <c r="H195" s="61"/>
      <c r="J195" s="61"/>
      <c r="K195" s="61"/>
    </row>
    <row r="196" spans="2:17" ht="12.75">
      <c r="B196" s="70"/>
      <c r="C196" s="70"/>
      <c r="D196" s="66"/>
      <c r="E196" s="70"/>
      <c r="F196" s="70"/>
      <c r="G196" s="70"/>
      <c r="H196" s="70"/>
      <c r="I196" s="70"/>
      <c r="J196" s="83"/>
      <c r="K196" s="83"/>
      <c r="L196" s="13"/>
      <c r="M196" s="83"/>
      <c r="N196" s="13"/>
      <c r="O196" s="13"/>
      <c r="P196" s="13"/>
      <c r="Q196" s="13"/>
    </row>
    <row r="197" spans="1:13" ht="12.75">
      <c r="A197" s="1" t="s">
        <v>179</v>
      </c>
      <c r="B197" s="85" t="s">
        <v>180</v>
      </c>
      <c r="M197" s="79"/>
    </row>
    <row r="198" spans="1:2" ht="12.75">
      <c r="A198" s="14"/>
      <c r="B198" s="14" t="s">
        <v>382</v>
      </c>
    </row>
    <row r="199" spans="1:15" ht="12.75">
      <c r="A199" s="14"/>
      <c r="B199" s="60"/>
      <c r="N199" s="77" t="s">
        <v>8</v>
      </c>
      <c r="O199" s="77"/>
    </row>
    <row r="200" spans="2:15" ht="12.75">
      <c r="B200" s="49" t="s">
        <v>383</v>
      </c>
      <c r="N200" s="42"/>
      <c r="O200" s="42"/>
    </row>
    <row r="201" spans="2:15" ht="12.75">
      <c r="B201" s="49" t="s">
        <v>384</v>
      </c>
      <c r="N201" s="119">
        <v>35464</v>
      </c>
      <c r="O201" s="119"/>
    </row>
    <row r="202" spans="2:15" ht="12.75">
      <c r="B202" s="49"/>
      <c r="N202" s="119">
        <v>200023</v>
      </c>
      <c r="O202" s="119"/>
    </row>
    <row r="203" spans="10:15" ht="13.5" thickBot="1">
      <c r="J203" s="71"/>
      <c r="K203" s="71"/>
      <c r="N203" s="201">
        <f>SUM(N201:N202)</f>
        <v>235487</v>
      </c>
      <c r="O203" s="84"/>
    </row>
    <row r="204" spans="6:15" ht="12.75">
      <c r="F204" s="182"/>
      <c r="G204" s="182"/>
      <c r="H204" s="182"/>
      <c r="J204" s="71"/>
      <c r="K204" s="71"/>
      <c r="N204" s="87"/>
      <c r="O204" s="87"/>
    </row>
    <row r="205" spans="2:13" ht="12.75">
      <c r="B205" s="49"/>
      <c r="F205" s="182"/>
      <c r="G205" s="182"/>
      <c r="H205" s="182"/>
      <c r="M205" s="182"/>
    </row>
    <row r="206" spans="1:13" ht="12.75">
      <c r="A206" s="1" t="s">
        <v>181</v>
      </c>
      <c r="B206" s="62" t="s">
        <v>182</v>
      </c>
      <c r="J206" s="183"/>
      <c r="K206" s="183"/>
      <c r="M206" s="50"/>
    </row>
    <row r="207" spans="1:2" ht="12.75">
      <c r="A207" s="14"/>
      <c r="B207" s="14" t="s">
        <v>183</v>
      </c>
    </row>
    <row r="208" spans="1:13" ht="12.75">
      <c r="A208" s="14"/>
      <c r="B208" s="14"/>
      <c r="M208" s="47"/>
    </row>
    <row r="209" ht="12.75">
      <c r="B209" s="49"/>
    </row>
    <row r="210" spans="1:2" ht="12.75">
      <c r="A210" s="45" t="s">
        <v>184</v>
      </c>
      <c r="B210" s="4" t="s">
        <v>385</v>
      </c>
    </row>
    <row r="211" ht="12.75">
      <c r="A211" s="1"/>
    </row>
    <row r="212" spans="1:3" ht="12.75">
      <c r="A212" s="45"/>
      <c r="B212" s="4" t="s">
        <v>16</v>
      </c>
      <c r="C212" s="4" t="s">
        <v>190</v>
      </c>
    </row>
    <row r="213" spans="1:3" ht="12.75">
      <c r="A213" s="45"/>
      <c r="C213" s="5" t="s">
        <v>386</v>
      </c>
    </row>
    <row r="214" spans="1:3" ht="12.75">
      <c r="A214" s="45"/>
      <c r="C214" s="5" t="s">
        <v>387</v>
      </c>
    </row>
    <row r="215" ht="13.5" customHeight="1">
      <c r="A215" s="45"/>
    </row>
    <row r="216" spans="2:16" ht="12.75">
      <c r="B216" s="4"/>
      <c r="J216" s="53" t="s">
        <v>5</v>
      </c>
      <c r="K216" s="53"/>
      <c r="L216" s="53" t="s">
        <v>207</v>
      </c>
      <c r="N216" s="53" t="s">
        <v>127</v>
      </c>
      <c r="O216" s="53"/>
      <c r="P216" s="5" t="s">
        <v>128</v>
      </c>
    </row>
    <row r="217" spans="2:16" ht="15" customHeight="1">
      <c r="B217" s="4"/>
      <c r="J217" s="72" t="s">
        <v>7</v>
      </c>
      <c r="K217" s="72"/>
      <c r="L217" s="72" t="s">
        <v>7</v>
      </c>
      <c r="N217" s="53" t="s">
        <v>292</v>
      </c>
      <c r="O217" s="53"/>
      <c r="P217" s="53" t="str">
        <f>N217</f>
        <v>year to date</v>
      </c>
    </row>
    <row r="218" spans="2:16" ht="15">
      <c r="B218" s="4"/>
      <c r="J218" s="121" t="s">
        <v>293</v>
      </c>
      <c r="K218" s="121"/>
      <c r="L218" s="121" t="s">
        <v>301</v>
      </c>
      <c r="N218" s="74" t="str">
        <f>J218</f>
        <v>30 June 2010</v>
      </c>
      <c r="O218" s="74"/>
      <c r="P218" s="74" t="str">
        <f>L218</f>
        <v>30 June 2009</v>
      </c>
    </row>
    <row r="219" spans="2:16" ht="12.75">
      <c r="B219" s="4"/>
      <c r="J219" s="89"/>
      <c r="K219" s="89"/>
      <c r="L219" s="93"/>
      <c r="N219" s="89"/>
      <c r="O219" s="89"/>
      <c r="P219" s="93"/>
    </row>
    <row r="220" spans="2:3" ht="12.75">
      <c r="B220" s="4"/>
      <c r="C220" s="5" t="s">
        <v>388</v>
      </c>
    </row>
    <row r="221" spans="2:16" ht="12.75">
      <c r="B221" s="4"/>
      <c r="C221" s="90"/>
      <c r="D221" s="5" t="s">
        <v>237</v>
      </c>
      <c r="J221" s="13">
        <f>PL!F45</f>
        <v>17</v>
      </c>
      <c r="K221" s="13"/>
      <c r="L221" s="13">
        <f>PL!H45</f>
        <v>28924</v>
      </c>
      <c r="M221" s="13"/>
      <c r="N221" s="13">
        <f>PL!J45</f>
        <v>-41057</v>
      </c>
      <c r="O221" s="13"/>
      <c r="P221" s="13">
        <f>PL!L45</f>
        <v>-13480</v>
      </c>
    </row>
    <row r="222" spans="2:16" ht="12.75">
      <c r="B222" s="49"/>
      <c r="C222" s="5" t="s">
        <v>196</v>
      </c>
      <c r="J222" s="13">
        <f>'BS'!D39</f>
        <v>757532</v>
      </c>
      <c r="K222" s="13"/>
      <c r="L222" s="13">
        <f>P222</f>
        <v>732275</v>
      </c>
      <c r="N222" s="13">
        <f>J222</f>
        <v>757532</v>
      </c>
      <c r="O222" s="13"/>
      <c r="P222" s="2">
        <v>732275</v>
      </c>
    </row>
    <row r="223" spans="2:4" ht="12.75">
      <c r="B223" s="49"/>
      <c r="D223" s="5" t="s">
        <v>208</v>
      </c>
    </row>
    <row r="224" spans="2:16" ht="13.5" thickBot="1">
      <c r="B224" s="49"/>
      <c r="C224" s="5" t="s">
        <v>389</v>
      </c>
      <c r="J224" s="91">
        <f>+J221/J222*100</f>
        <v>0.0022441296209269046</v>
      </c>
      <c r="K224" s="91"/>
      <c r="L224" s="91">
        <f>+L221/L222*100</f>
        <v>3.9498822163804586</v>
      </c>
      <c r="N224" s="92">
        <f>+N221/N222*100</f>
        <v>-5.419837049787995</v>
      </c>
      <c r="O224" s="92"/>
      <c r="P224" s="92">
        <f>+P221/P222*100</f>
        <v>-1.8408384828104196</v>
      </c>
    </row>
    <row r="225" spans="2:13" ht="13.5" thickTop="1">
      <c r="B225" s="49"/>
      <c r="M225" s="79"/>
    </row>
    <row r="226" spans="2:3" ht="12.75">
      <c r="B226" s="4" t="s">
        <v>191</v>
      </c>
      <c r="C226" s="4" t="s">
        <v>192</v>
      </c>
    </row>
    <row r="227" spans="2:3" ht="12.75">
      <c r="B227" s="49"/>
      <c r="C227" s="5" t="s">
        <v>390</v>
      </c>
    </row>
    <row r="228" spans="2:3" ht="12.75">
      <c r="B228" s="49"/>
      <c r="C228" s="5" t="s">
        <v>391</v>
      </c>
    </row>
    <row r="229" spans="2:3" ht="12.75">
      <c r="B229" s="49"/>
      <c r="C229" s="5" t="s">
        <v>392</v>
      </c>
    </row>
    <row r="230" ht="12.75">
      <c r="B230" s="49"/>
    </row>
    <row r="231" spans="2:16" ht="12.75">
      <c r="B231" s="49"/>
      <c r="C231" s="90"/>
      <c r="J231" s="53" t="s">
        <v>5</v>
      </c>
      <c r="K231" s="53"/>
      <c r="L231" s="53" t="s">
        <v>207</v>
      </c>
      <c r="N231" s="53" t="s">
        <v>127</v>
      </c>
      <c r="O231" s="53"/>
      <c r="P231" s="5" t="s">
        <v>128</v>
      </c>
    </row>
    <row r="232" spans="2:16" ht="12.75">
      <c r="B232" s="49"/>
      <c r="C232" s="90"/>
      <c r="J232" s="72" t="s">
        <v>7</v>
      </c>
      <c r="K232" s="72"/>
      <c r="L232" s="72" t="s">
        <v>7</v>
      </c>
      <c r="N232" s="53" t="str">
        <f>N217</f>
        <v>year to date</v>
      </c>
      <c r="O232" s="53"/>
      <c r="P232" s="53" t="str">
        <f>P217</f>
        <v>year to date</v>
      </c>
    </row>
    <row r="233" spans="2:16" ht="15">
      <c r="B233" s="49"/>
      <c r="C233" s="90"/>
      <c r="J233" s="121" t="s">
        <v>293</v>
      </c>
      <c r="K233" s="121"/>
      <c r="L233" s="121" t="s">
        <v>301</v>
      </c>
      <c r="N233" s="74" t="str">
        <f>J233</f>
        <v>30 June 2010</v>
      </c>
      <c r="O233" s="74"/>
      <c r="P233" s="74" t="str">
        <f>L233</f>
        <v>30 June 2009</v>
      </c>
    </row>
    <row r="234" spans="2:16" ht="12.75">
      <c r="B234" s="49"/>
      <c r="C234" s="90"/>
      <c r="J234" s="93" t="s">
        <v>8</v>
      </c>
      <c r="K234" s="93"/>
      <c r="L234" s="93" t="s">
        <v>8</v>
      </c>
      <c r="N234" s="93" t="s">
        <v>8</v>
      </c>
      <c r="O234" s="93"/>
      <c r="P234" s="93" t="s">
        <v>8</v>
      </c>
    </row>
    <row r="235" spans="2:3" ht="12.75">
      <c r="B235" s="49"/>
      <c r="C235" s="90"/>
    </row>
    <row r="236" spans="2:16" ht="12.75">
      <c r="B236" s="49"/>
      <c r="C236" s="5" t="s">
        <v>388</v>
      </c>
      <c r="J236" s="13">
        <f>J221</f>
        <v>17</v>
      </c>
      <c r="K236" s="13"/>
      <c r="L236" s="13">
        <f>L221</f>
        <v>28924</v>
      </c>
      <c r="N236" s="13">
        <f>N221</f>
        <v>-41057</v>
      </c>
      <c r="O236" s="13"/>
      <c r="P236" s="13">
        <f>P221</f>
        <v>-13480</v>
      </c>
    </row>
    <row r="237" spans="2:15" ht="12.75">
      <c r="B237" s="49"/>
      <c r="D237" s="5" t="s">
        <v>209</v>
      </c>
      <c r="J237" s="13"/>
      <c r="K237" s="13"/>
      <c r="N237" s="13"/>
      <c r="O237" s="13"/>
    </row>
    <row r="238" spans="2:16" ht="12.75">
      <c r="B238" s="49"/>
      <c r="C238" s="13" t="s">
        <v>193</v>
      </c>
      <c r="J238" s="13">
        <v>418</v>
      </c>
      <c r="K238" s="13"/>
      <c r="L238" s="119">
        <v>386</v>
      </c>
      <c r="N238" s="13">
        <v>1955</v>
      </c>
      <c r="O238" s="13"/>
      <c r="P238" s="119">
        <v>1923</v>
      </c>
    </row>
    <row r="239" spans="2:16" ht="12.75">
      <c r="B239" s="49"/>
      <c r="C239" s="13" t="s">
        <v>194</v>
      </c>
      <c r="J239" s="39">
        <v>489</v>
      </c>
      <c r="K239" s="39"/>
      <c r="L239" s="86">
        <v>419</v>
      </c>
      <c r="N239" s="39">
        <v>2080</v>
      </c>
      <c r="O239" s="39"/>
      <c r="P239" s="86">
        <v>2010</v>
      </c>
    </row>
    <row r="240" spans="2:15" ht="12.75">
      <c r="B240" s="49"/>
      <c r="C240" s="5" t="s">
        <v>393</v>
      </c>
      <c r="J240" s="38"/>
      <c r="K240" s="38"/>
      <c r="N240" s="38"/>
      <c r="O240" s="38"/>
    </row>
    <row r="241" spans="2:16" ht="12.75">
      <c r="B241" s="49"/>
      <c r="D241" s="5" t="s">
        <v>238</v>
      </c>
      <c r="J241" s="39">
        <f>SUM(J236:J239)</f>
        <v>924</v>
      </c>
      <c r="K241" s="39"/>
      <c r="L241" s="39">
        <f>SUM(L236:L239)</f>
        <v>29729</v>
      </c>
      <c r="N241" s="39">
        <f>SUM(N236:N239)</f>
        <v>-37022</v>
      </c>
      <c r="O241" s="39"/>
      <c r="P241" s="39">
        <f>SUM(P236:P239)</f>
        <v>-9547</v>
      </c>
    </row>
    <row r="242" spans="2:16" ht="15">
      <c r="B242" s="49"/>
      <c r="J242" s="94"/>
      <c r="K242" s="94"/>
      <c r="M242" s="94"/>
      <c r="N242" s="94"/>
      <c r="O242" s="94"/>
      <c r="P242" s="94"/>
    </row>
    <row r="243" spans="2:16" ht="15">
      <c r="B243" s="49"/>
      <c r="J243" s="94" t="s">
        <v>195</v>
      </c>
      <c r="K243" s="94"/>
      <c r="L243" s="94" t="s">
        <v>195</v>
      </c>
      <c r="M243" s="94"/>
      <c r="N243" s="94" t="s">
        <v>195</v>
      </c>
      <c r="O243" s="94"/>
      <c r="P243" s="94" t="s">
        <v>195</v>
      </c>
    </row>
    <row r="244" spans="2:16" ht="12.75">
      <c r="B244" s="49"/>
      <c r="C244" s="5" t="s">
        <v>196</v>
      </c>
      <c r="J244" s="95">
        <f>J222</f>
        <v>757532</v>
      </c>
      <c r="K244" s="95"/>
      <c r="L244" s="95">
        <f>L222</f>
        <v>732275</v>
      </c>
      <c r="N244" s="95">
        <f>N222</f>
        <v>757532</v>
      </c>
      <c r="O244" s="95"/>
      <c r="P244" s="95">
        <f>P222</f>
        <v>732275</v>
      </c>
    </row>
    <row r="245" spans="2:3" ht="12.75">
      <c r="B245" s="49"/>
      <c r="C245" s="5" t="s">
        <v>197</v>
      </c>
    </row>
    <row r="246" spans="2:16" ht="12.75">
      <c r="B246" s="49"/>
      <c r="C246" s="90"/>
      <c r="D246" s="5" t="s">
        <v>198</v>
      </c>
      <c r="J246" s="95">
        <f>N246</f>
        <v>345921</v>
      </c>
      <c r="K246" s="95"/>
      <c r="L246" s="58">
        <f>P246</f>
        <v>346307</v>
      </c>
      <c r="N246" s="95">
        <v>345921</v>
      </c>
      <c r="O246" s="95"/>
      <c r="P246" s="58">
        <v>346307</v>
      </c>
    </row>
    <row r="247" spans="2:16" ht="12.75">
      <c r="B247" s="49"/>
      <c r="C247" s="90"/>
      <c r="D247" s="5" t="s">
        <v>199</v>
      </c>
      <c r="J247" s="118">
        <f>202114/1.18</f>
        <v>171283.05084745763</v>
      </c>
      <c r="K247" s="118"/>
      <c r="L247" s="86">
        <f>P247</f>
        <v>171283</v>
      </c>
      <c r="N247" s="118">
        <f>J247</f>
        <v>171283.05084745763</v>
      </c>
      <c r="O247" s="118"/>
      <c r="P247" s="86">
        <v>171283</v>
      </c>
    </row>
    <row r="248" spans="2:15" ht="12.75">
      <c r="B248" s="49"/>
      <c r="C248" s="5" t="s">
        <v>210</v>
      </c>
      <c r="J248" s="38"/>
      <c r="K248" s="38"/>
      <c r="N248" s="38"/>
      <c r="O248" s="38"/>
    </row>
    <row r="249" spans="2:16" ht="12.75">
      <c r="B249" s="49"/>
      <c r="D249" s="5" t="s">
        <v>211</v>
      </c>
      <c r="J249" s="118">
        <f>SUM(J244:J247)</f>
        <v>1274736.0508474577</v>
      </c>
      <c r="K249" s="118"/>
      <c r="L249" s="118">
        <f>SUM(L244:L247)</f>
        <v>1249865</v>
      </c>
      <c r="N249" s="118">
        <f>SUM(N244:N247)</f>
        <v>1274736.0508474577</v>
      </c>
      <c r="O249" s="118"/>
      <c r="P249" s="118">
        <f>SUM(P244:P247)</f>
        <v>1249865</v>
      </c>
    </row>
    <row r="250" ht="12.75">
      <c r="B250" s="49"/>
    </row>
    <row r="251" spans="1:16" ht="13.5" thickBot="1">
      <c r="A251" s="5"/>
      <c r="C251" s="5" t="s">
        <v>394</v>
      </c>
      <c r="J251" s="96">
        <f>+J241/J249*100</f>
        <v>0.07248559412638524</v>
      </c>
      <c r="K251" s="96"/>
      <c r="L251" s="96">
        <f>+L241/L249*100</f>
        <v>2.3785768863037204</v>
      </c>
      <c r="N251" s="96">
        <f>+N241/N249*100</f>
        <v>-2.904287517042245</v>
      </c>
      <c r="O251" s="96"/>
      <c r="P251" s="96">
        <f>+P241/P249*100</f>
        <v>-0.7638424949894589</v>
      </c>
    </row>
    <row r="252" spans="1:13" ht="13.5" thickTop="1">
      <c r="A252" s="5"/>
      <c r="M252" s="97"/>
    </row>
    <row r="253" spans="1:13" ht="12.75">
      <c r="A253" s="5"/>
      <c r="C253" s="5" t="s">
        <v>395</v>
      </c>
      <c r="M253" s="97"/>
    </row>
    <row r="254" spans="1:13" ht="12.75">
      <c r="A254" s="5"/>
      <c r="M254" s="97"/>
    </row>
    <row r="255" spans="1:13" ht="12.75">
      <c r="A255" s="5"/>
      <c r="M255" s="97"/>
    </row>
    <row r="256" spans="1:13" ht="12.75">
      <c r="A256" s="1" t="s">
        <v>187</v>
      </c>
      <c r="B256" s="85" t="s">
        <v>185</v>
      </c>
      <c r="M256" s="75"/>
    </row>
    <row r="257" spans="1:2" ht="12.75">
      <c r="A257" s="14"/>
      <c r="B257" s="14" t="s">
        <v>186</v>
      </c>
    </row>
    <row r="258" spans="1:2" ht="12.75">
      <c r="A258" s="14"/>
      <c r="B258" s="14"/>
    </row>
    <row r="259" ht="12.75">
      <c r="B259" s="49"/>
    </row>
    <row r="260" spans="1:2" ht="12.75">
      <c r="A260" s="45" t="s">
        <v>189</v>
      </c>
      <c r="B260" s="4" t="s">
        <v>188</v>
      </c>
    </row>
    <row r="261" ht="12.75">
      <c r="B261" s="48" t="s">
        <v>396</v>
      </c>
    </row>
    <row r="262" ht="12.75">
      <c r="B262" s="49"/>
    </row>
    <row r="263" spans="1:12" ht="12.75">
      <c r="A263" s="5"/>
      <c r="J263" s="184"/>
      <c r="K263" s="184"/>
      <c r="L263" s="38"/>
    </row>
    <row r="264" spans="1:12" ht="12.75">
      <c r="A264" s="45" t="s">
        <v>200</v>
      </c>
      <c r="B264" s="4" t="s">
        <v>201</v>
      </c>
      <c r="J264" s="38"/>
      <c r="K264" s="38"/>
      <c r="L264" s="38"/>
    </row>
    <row r="265" ht="12.75">
      <c r="A265" s="5"/>
    </row>
    <row r="266" spans="1:17" ht="12.75">
      <c r="A266" s="81"/>
      <c r="B266" s="66" t="s">
        <v>279</v>
      </c>
      <c r="C266" s="70"/>
      <c r="D266" s="70"/>
      <c r="E266" s="70"/>
      <c r="F266" s="70"/>
      <c r="G266" s="70"/>
      <c r="H266" s="70"/>
      <c r="I266" s="70"/>
      <c r="J266" s="61"/>
      <c r="K266" s="61"/>
      <c r="L266" s="70"/>
      <c r="M266" s="70"/>
      <c r="N266" s="70"/>
      <c r="O266" s="70"/>
      <c r="P266" s="70"/>
      <c r="Q266" s="70"/>
    </row>
    <row r="267" spans="1:17" ht="12.75">
      <c r="A267" s="81"/>
      <c r="B267" s="66" t="s">
        <v>229</v>
      </c>
      <c r="C267" s="70"/>
      <c r="D267" s="61"/>
      <c r="E267" s="70"/>
      <c r="F267" s="70"/>
      <c r="G267" s="70"/>
      <c r="H267" s="70"/>
      <c r="I267" s="70"/>
      <c r="J267" s="98"/>
      <c r="K267" s="98"/>
      <c r="L267" s="70"/>
      <c r="M267" s="98"/>
      <c r="N267" s="70"/>
      <c r="O267" s="70"/>
      <c r="P267" s="70"/>
      <c r="Q267" s="70"/>
    </row>
    <row r="268" ht="12.75">
      <c r="A268" s="5"/>
    </row>
    <row r="269" ht="12.75">
      <c r="A269" s="5"/>
    </row>
    <row r="270" ht="12.75">
      <c r="A270" s="5"/>
    </row>
    <row r="271" ht="12.75">
      <c r="A271" s="99" t="s">
        <v>202</v>
      </c>
    </row>
    <row r="272" ht="12.75">
      <c r="A272" s="100" t="s">
        <v>63</v>
      </c>
    </row>
    <row r="273" ht="12.75">
      <c r="A273" s="99"/>
    </row>
    <row r="274" ht="12.75">
      <c r="A274" s="99"/>
    </row>
    <row r="275" ht="12.75">
      <c r="A275" s="99"/>
    </row>
    <row r="276" ht="12.75">
      <c r="A276" s="99" t="s">
        <v>203</v>
      </c>
    </row>
    <row r="277" ht="12.75">
      <c r="A277" s="101" t="s">
        <v>204</v>
      </c>
    </row>
    <row r="278" ht="12.75">
      <c r="A278" s="99"/>
    </row>
    <row r="279" ht="12.75">
      <c r="A279" s="99" t="s">
        <v>205</v>
      </c>
    </row>
    <row r="280" ht="12.75">
      <c r="A280" s="102" t="s">
        <v>407</v>
      </c>
    </row>
    <row r="281" ht="12.75">
      <c r="A281" s="5"/>
    </row>
    <row r="282" ht="12.75">
      <c r="A282" s="5"/>
    </row>
    <row r="283" ht="12.75">
      <c r="A283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89" r:id="rId1"/>
  <rowBreaks count="5" manualBreakCount="5">
    <brk id="66" max="16" man="1"/>
    <brk id="125" max="16" man="1"/>
    <brk id="192" max="16" man="1"/>
    <brk id="253" max="16" man="1"/>
    <brk id="3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jocelyn_ngu</cp:lastModifiedBy>
  <cp:lastPrinted>2010-08-27T07:25:53Z</cp:lastPrinted>
  <dcterms:created xsi:type="dcterms:W3CDTF">1996-10-14T23:33:28Z</dcterms:created>
  <dcterms:modified xsi:type="dcterms:W3CDTF">2010-08-27T07:25:56Z</dcterms:modified>
  <cp:category/>
  <cp:version/>
  <cp:contentType/>
  <cp:contentStatus/>
</cp:coreProperties>
</file>